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-120" yWindow="-120" windowWidth="20730" windowHeight="11160" tabRatio="804"/>
  </bookViews>
  <sheets>
    <sheet name="4th Tendr paper add - Sinhala" sheetId="71" r:id="rId1"/>
    <sheet name="4th  Tend Paper add - English" sheetId="81" r:id="rId2"/>
    <sheet name="CSS CRS" sheetId="82" state="hidden" r:id="rId3"/>
    <sheet name="tar" sheetId="83" state="hidden" r:id="rId4"/>
  </sheets>
  <definedNames>
    <definedName name="_xlnm.Print_Area" localSheetId="1">'4th  Tend Paper add - English'!$A$1:$G$68</definedName>
    <definedName name="_xlnm.Print_Area" localSheetId="0">'4th Tendr paper add - Sinhala'!$A$1:$G$69</definedName>
    <definedName name="_xlnm.Print_Area" localSheetId="2">'CSS CRS'!$B$2:$E$14</definedName>
    <definedName name="_xlnm.Print_Area" localSheetId="3">tar!$B$2:$D$16</definedName>
    <definedName name="_xlnm.Print_Titles" localSheetId="1">'4th  Tend Paper add - English'!$1:$6</definedName>
    <definedName name="_xlnm.Print_Titles" localSheetId="0">'4th Tendr paper add - Sinhala'!$1:$6</definedName>
  </definedNames>
  <calcPr calcId="152511"/>
</workbook>
</file>

<file path=xl/calcChain.xml><?xml version="1.0" encoding="utf-8"?>
<calcChain xmlns="http://schemas.openxmlformats.org/spreadsheetml/2006/main">
  <c r="B19" i="81" l="1"/>
  <c r="I14" i="71"/>
  <c r="E17" i="81"/>
  <c r="F17" i="81"/>
  <c r="D17" i="81"/>
  <c r="F60" i="81" l="1"/>
  <c r="E60" i="81"/>
  <c r="D60" i="81"/>
  <c r="B60" i="81"/>
  <c r="A60" i="81"/>
  <c r="I59" i="71"/>
  <c r="I60" i="71"/>
  <c r="G60" i="71"/>
  <c r="G60" i="81" s="1"/>
  <c r="J11" i="71" l="1"/>
  <c r="F10" i="81" l="1"/>
  <c r="F24" i="81"/>
  <c r="D13" i="83" l="1"/>
  <c r="D15" i="83" s="1"/>
  <c r="E16" i="82" s="1"/>
  <c r="D17" i="83" l="1"/>
  <c r="E10" i="82"/>
  <c r="E12" i="82" s="1"/>
  <c r="D10" i="82"/>
  <c r="D12" i="82" s="1"/>
  <c r="B68" i="81"/>
  <c r="D68" i="81"/>
  <c r="E68" i="81"/>
  <c r="F68" i="81"/>
  <c r="A68" i="81"/>
  <c r="I69" i="71"/>
  <c r="G69" i="71"/>
  <c r="G68" i="81" s="1"/>
  <c r="I68" i="71"/>
  <c r="D14" i="82" l="1"/>
  <c r="E17" i="82" s="1"/>
  <c r="J52" i="71" s="1"/>
  <c r="I47" i="71"/>
  <c r="B52" i="81" l="1"/>
  <c r="E52" i="81"/>
  <c r="F52" i="81"/>
  <c r="A52" i="81"/>
  <c r="I52" i="71"/>
  <c r="G52" i="71"/>
  <c r="G52" i="81" s="1"/>
  <c r="I51" i="71"/>
  <c r="B42" i="81"/>
  <c r="E42" i="81"/>
  <c r="F42" i="81"/>
  <c r="A42" i="81"/>
  <c r="B45" i="81"/>
  <c r="E45" i="81"/>
  <c r="F45" i="81"/>
  <c r="A45" i="81"/>
  <c r="I40" i="71"/>
  <c r="I43" i="71"/>
  <c r="I42" i="71"/>
  <c r="G42" i="71"/>
  <c r="G42" i="81" s="1"/>
  <c r="I41" i="71"/>
  <c r="I45" i="71"/>
  <c r="G45" i="71"/>
  <c r="G45" i="81" s="1"/>
  <c r="I44" i="71"/>
  <c r="I38" i="71"/>
  <c r="B35" i="81"/>
  <c r="D35" i="81"/>
  <c r="E35" i="81"/>
  <c r="F35" i="81"/>
  <c r="A35" i="81"/>
  <c r="I35" i="71"/>
  <c r="G35" i="71"/>
  <c r="G35" i="81" s="1"/>
  <c r="I34" i="71"/>
  <c r="G14" i="71"/>
  <c r="G14" i="81" s="1"/>
  <c r="G13" i="71"/>
  <c r="D14" i="81"/>
  <c r="E14" i="81"/>
  <c r="F14" i="81"/>
  <c r="B14" i="81"/>
  <c r="A14" i="81"/>
  <c r="B66" i="81" l="1"/>
  <c r="D66" i="81"/>
  <c r="E66" i="81"/>
  <c r="F66" i="81"/>
  <c r="A66" i="81"/>
  <c r="I67" i="71"/>
  <c r="G67" i="71"/>
  <c r="G66" i="81" s="1"/>
  <c r="I66" i="71"/>
  <c r="E19" i="81"/>
  <c r="F19" i="81"/>
  <c r="D19" i="81"/>
  <c r="A19" i="81"/>
  <c r="I19" i="71"/>
  <c r="G19" i="71" l="1"/>
  <c r="G19" i="81" s="1"/>
  <c r="I18" i="71"/>
  <c r="L13" i="71"/>
  <c r="I13" i="71" s="1"/>
  <c r="B39" i="81" l="1"/>
  <c r="E39" i="81"/>
  <c r="F39" i="81"/>
  <c r="A39" i="81"/>
  <c r="B24" i="81"/>
  <c r="D24" i="81"/>
  <c r="E24" i="81"/>
  <c r="A24" i="81"/>
  <c r="I39" i="71"/>
  <c r="G39" i="71"/>
  <c r="G39" i="81" s="1"/>
  <c r="I37" i="71"/>
  <c r="I36" i="71"/>
  <c r="I24" i="71"/>
  <c r="G24" i="71"/>
  <c r="G24" i="81" s="1"/>
  <c r="I23" i="71"/>
  <c r="G10" i="71"/>
  <c r="G17" i="71"/>
  <c r="G17" i="81" s="1"/>
  <c r="G62" i="71"/>
  <c r="G33" i="71"/>
  <c r="G49" i="71"/>
  <c r="I31" i="71"/>
  <c r="I7" i="71" l="1"/>
  <c r="I8" i="71"/>
  <c r="I9" i="71"/>
  <c r="I10" i="71"/>
  <c r="I11" i="71"/>
  <c r="I12" i="71"/>
  <c r="I15" i="71"/>
  <c r="I16" i="71"/>
  <c r="I17" i="71"/>
  <c r="I21" i="71"/>
  <c r="I22" i="71"/>
  <c r="I25" i="71"/>
  <c r="I26" i="71"/>
  <c r="I27" i="71"/>
  <c r="I28" i="71"/>
  <c r="I29" i="71"/>
  <c r="I30" i="71"/>
  <c r="I48" i="71"/>
  <c r="I49" i="71"/>
  <c r="I32" i="71"/>
  <c r="I33" i="71"/>
  <c r="I53" i="71"/>
  <c r="I54" i="71"/>
  <c r="I55" i="71"/>
  <c r="I56" i="71"/>
  <c r="I57" i="71"/>
  <c r="I58" i="71"/>
  <c r="I61" i="71"/>
  <c r="I62" i="71"/>
  <c r="I64" i="71"/>
  <c r="I65" i="71"/>
  <c r="I70" i="71"/>
  <c r="I71" i="71"/>
  <c r="I72" i="71"/>
  <c r="I73" i="71"/>
  <c r="I74" i="71"/>
  <c r="I75" i="71"/>
  <c r="I76" i="71"/>
  <c r="I77" i="71"/>
  <c r="I78" i="71"/>
  <c r="I79" i="71"/>
  <c r="I80" i="71"/>
  <c r="B62" i="81" l="1"/>
  <c r="D62" i="81"/>
  <c r="E62" i="81"/>
  <c r="F62" i="81"/>
  <c r="G62" i="81"/>
  <c r="A62" i="81"/>
  <c r="B58" i="81"/>
  <c r="D58" i="81"/>
  <c r="E58" i="81"/>
  <c r="F58" i="81"/>
  <c r="A58" i="81"/>
  <c r="B56" i="81"/>
  <c r="D56" i="81"/>
  <c r="E56" i="81"/>
  <c r="F56" i="81"/>
  <c r="A56" i="81"/>
  <c r="B33" i="81"/>
  <c r="D33" i="81"/>
  <c r="E33" i="81"/>
  <c r="F33" i="81"/>
  <c r="G33" i="81"/>
  <c r="A33" i="81"/>
  <c r="B49" i="81"/>
  <c r="E49" i="81"/>
  <c r="F49" i="81"/>
  <c r="G49" i="81"/>
  <c r="A49" i="81"/>
  <c r="B30" i="81"/>
  <c r="D30" i="81"/>
  <c r="E30" i="81"/>
  <c r="F30" i="81"/>
  <c r="B28" i="81"/>
  <c r="D28" i="81"/>
  <c r="E28" i="81"/>
  <c r="F28" i="81"/>
  <c r="A30" i="81"/>
  <c r="A28" i="81"/>
  <c r="B26" i="81"/>
  <c r="D26" i="81"/>
  <c r="E26" i="81"/>
  <c r="F26" i="81"/>
  <c r="A26" i="81"/>
  <c r="B17" i="81"/>
  <c r="A17" i="81"/>
  <c r="B13" i="81"/>
  <c r="D13" i="81"/>
  <c r="E13" i="81"/>
  <c r="F13" i="81"/>
  <c r="A13" i="81"/>
  <c r="B10" i="81"/>
  <c r="D10" i="81"/>
  <c r="E10" i="81"/>
  <c r="G10" i="81"/>
  <c r="J7" i="81" l="1"/>
  <c r="G30" i="71" l="1"/>
  <c r="G30" i="81" s="1"/>
  <c r="G28" i="71" l="1"/>
  <c r="G28" i="81" s="1"/>
  <c r="A10" i="81" l="1"/>
  <c r="G56" i="71"/>
  <c r="G56" i="81" s="1"/>
  <c r="G58" i="71"/>
  <c r="G58" i="81" s="1"/>
  <c r="G26" i="71" l="1"/>
  <c r="G26" i="81" s="1"/>
  <c r="G13" i="81" l="1"/>
</calcChain>
</file>

<file path=xl/sharedStrings.xml><?xml version="1.0" encoding="utf-8"?>
<sst xmlns="http://schemas.openxmlformats.org/spreadsheetml/2006/main" count="229" uniqueCount="169">
  <si>
    <t>uykqjr osia;s%lalh</t>
  </si>
  <si>
    <t>Provincial Road Development Authority</t>
  </si>
  <si>
    <t>No</t>
  </si>
  <si>
    <t>Contract No</t>
  </si>
  <si>
    <t>Description</t>
  </si>
  <si>
    <t>In Cash Rs.</t>
  </si>
  <si>
    <t>By Bank Bond Rs.</t>
  </si>
  <si>
    <t>Road Maintenance Programme</t>
  </si>
  <si>
    <t>Kandy District</t>
  </si>
  <si>
    <t>Matale District</t>
  </si>
  <si>
    <t>C6 - C5</t>
  </si>
  <si>
    <t>Nuwareliya District</t>
  </si>
  <si>
    <t>C5 - C4</t>
  </si>
  <si>
    <t>Tender List - 2021 - 4th Stage</t>
  </si>
  <si>
    <t>CPC/PRDA/MAIN/K/GAM/2021/22</t>
  </si>
  <si>
    <t>CPC/PRDA/MAIN/M/MAT/2021/15</t>
  </si>
  <si>
    <t>Cheking</t>
  </si>
  <si>
    <t>C9 - C8</t>
  </si>
  <si>
    <t>C8 - C7</t>
  </si>
  <si>
    <t>Special   Maintenance Programme</t>
  </si>
  <si>
    <t>Material Supply</t>
  </si>
  <si>
    <t>Estimate Not Recived</t>
  </si>
  <si>
    <t>Machanical Engineer Office- Ambathenna</t>
  </si>
  <si>
    <t>Executive Engineer Division -Gampola</t>
  </si>
  <si>
    <t>Executive Engineer Division - Kandy</t>
  </si>
  <si>
    <t>Executive Engineer Division - Harispaththuwa</t>
  </si>
  <si>
    <t>Other Programmes</t>
  </si>
  <si>
    <t>Boq</t>
  </si>
  <si>
    <t>Total</t>
  </si>
  <si>
    <t>Material Supply for Hapugoda Yard</t>
  </si>
  <si>
    <t>Concreting Access Road Hanthana Rajama Viharaya, Hanthana Udawela Road</t>
  </si>
  <si>
    <t>Construction of Link Road From Waligalla Thalawathura to Gelioya Boowelikada Road (0+000-0+380km)</t>
  </si>
  <si>
    <t>Premix Over Laying and Construction of RCC Drain at Owissa Link Road (0+000-0+108km)</t>
  </si>
  <si>
    <t>Estimate Checking</t>
  </si>
  <si>
    <t>Material Supply for Asphalt Laying at Hanthana Udawela Road (0+518 - 1+900 Km)</t>
  </si>
  <si>
    <t>Material Supply for Ragala Yard</t>
  </si>
  <si>
    <t>Asphalt Supply</t>
  </si>
  <si>
    <t>Asphalt  Supply for Asphalt Laying at Hanthana Udawela Road (0+518 - 1+900 Km)</t>
  </si>
  <si>
    <t>Material Supply for Gampola Hiddawla Yard</t>
  </si>
  <si>
    <t>Material Supply for Kundasale Yard</t>
  </si>
  <si>
    <t>Construction of RRM Wall @ Padiyapelella Elamulla Road (2/4-2/5)</t>
  </si>
  <si>
    <t>C7 - C6</t>
  </si>
  <si>
    <t>CPC/PRDA/MAIN/K/GAM/2021/24</t>
  </si>
  <si>
    <t>Construction of Side Drains at Madawala Narangamuwa Road</t>
  </si>
  <si>
    <r>
      <t>1&amp;</t>
    </r>
    <r>
      <rPr>
        <sz val="12"/>
        <rFont val="FMAbhaya"/>
      </rPr>
      <t>'</t>
    </r>
    <r>
      <rPr>
        <sz val="10.9"/>
        <rFont val="FMBindumathi"/>
      </rPr>
      <t xml:space="preserve"> </t>
    </r>
    <r>
      <rPr>
        <sz val="12"/>
        <rFont val="FMBindumathi"/>
      </rPr>
      <t xml:space="preserve">Wvqmqiaie,a,dj ks,aoKavdyskak j;=uq,a, ud¾.fha /ojqï neïu bÈlsÍu </t>
    </r>
    <r>
      <rPr>
        <sz val="12"/>
        <rFont val="FMAbhaya"/>
      </rPr>
      <t>^</t>
    </r>
    <r>
      <rPr>
        <sz val="12"/>
        <rFont val="FMBindumathi"/>
      </rPr>
      <t>fndalal=j - 20</t>
    </r>
    <r>
      <rPr>
        <sz val="12"/>
        <rFont val="FMAbhaya"/>
      </rPr>
      <t>$</t>
    </r>
    <r>
      <rPr>
        <sz val="12"/>
        <rFont val="FMBindumathi"/>
      </rPr>
      <t>1&amp;</t>
    </r>
  </si>
  <si>
    <r>
      <t>2</t>
    </r>
    <r>
      <rPr>
        <sz val="12"/>
        <rFont val="FMAbhaya"/>
      </rPr>
      <t>&amp;'</t>
    </r>
    <r>
      <rPr>
        <sz val="10.9"/>
        <rFont val="FMBindumathi"/>
      </rPr>
      <t xml:space="preserve"> </t>
    </r>
    <r>
      <rPr>
        <sz val="12"/>
        <rFont val="FMBindumathi"/>
      </rPr>
      <t xml:space="preserve">Wvqmqiaie,a,dj ks,aoKavdyskak j;=uq,a, ud¾.hg jeà we;s .,lvd bj;a lsÍu </t>
    </r>
    <r>
      <rPr>
        <sz val="12"/>
        <rFont val="Cambria"/>
        <family val="1"/>
        <scheme val="major"/>
      </rPr>
      <t>(0+000-25+000)Km</t>
    </r>
  </si>
  <si>
    <t>3rd Floor &amp; Other Blance Work For the Construction of Commercial Building at Gampola Office Premies</t>
  </si>
  <si>
    <r>
      <rPr>
        <sz val="11"/>
        <rFont val="Times New Roman"/>
        <family val="1"/>
      </rPr>
      <t>1). Construction of Retaining Wall at Udupussellawa Nildandahinna Wathumulla Road</t>
    </r>
    <r>
      <rPr>
        <sz val="11"/>
        <rFont val="FMBindumathi"/>
      </rPr>
      <t xml:space="preserve"> </t>
    </r>
    <r>
      <rPr>
        <sz val="11"/>
        <rFont val="Times New Roman"/>
        <family val="1"/>
      </rPr>
      <t>(Culvert 20/1)</t>
    </r>
  </si>
  <si>
    <t xml:space="preserve"> Supply of Road Marking Thermoplastic Material</t>
  </si>
  <si>
    <t>CPC/PRDA/MAIN/M/MAT/2021/16</t>
  </si>
  <si>
    <r>
      <rPr>
        <sz val="11"/>
        <color theme="1"/>
        <rFont val="Times New Roman"/>
        <family val="1"/>
      </rPr>
      <t>Asphalt Laying at Raththota Dankanda</t>
    </r>
    <r>
      <rPr>
        <sz val="11"/>
        <color theme="1"/>
        <rFont val="Calibri"/>
        <family val="2"/>
        <scheme val="minor"/>
      </rPr>
      <t>(4+990 - 7+444 Km)</t>
    </r>
  </si>
  <si>
    <t>Tar Supply</t>
  </si>
  <si>
    <t>Asphalt  Supply for Asphalt Laying at Dikoya Glantaf Road (0+000 - 2+000 Km</t>
  </si>
  <si>
    <t>CPC/PRDA/MAIN/M/NAU/2021/12</t>
  </si>
  <si>
    <t>CPC/PRDA/MAIN/K/KAN/2021/17</t>
  </si>
  <si>
    <t>CPC/PRDA/MAIN/K/HAR/2021/27</t>
  </si>
  <si>
    <t>CPC/PRDA/MAIN/K/KUN/2021/16</t>
  </si>
  <si>
    <t>CPC/PRDA/MAIN/K/KAN/2021/18</t>
  </si>
  <si>
    <t>CPC/PRDA/MAIN/K/ME/2021/01</t>
  </si>
  <si>
    <t>CPC/PRDA/SP.MAIN/K/GAM/01</t>
  </si>
  <si>
    <t>CPC/PRDA/MAIN/N/RIK/2021/13</t>
  </si>
  <si>
    <t>CPC/PRDA/MAIN/N/DIM/2021/11</t>
  </si>
  <si>
    <t>CPC/PRDA/MAIN/N/DIM/2021/12</t>
  </si>
  <si>
    <t xml:space="preserve">CRS/CSS Requirment </t>
  </si>
  <si>
    <t>Improvement of Ragala Bus Stand</t>
  </si>
  <si>
    <t>CPC/PRDA/PTSA/N/RAG/01</t>
  </si>
  <si>
    <t>Road Marking  Material Supply</t>
  </si>
  <si>
    <t>Executive Engineer Division - Naula</t>
  </si>
  <si>
    <t>Executive Engineer Division - Dimbula</t>
  </si>
  <si>
    <t>Executive Engineer Division - Gampala</t>
  </si>
  <si>
    <t>Executive Engineer Division - Matale</t>
  </si>
  <si>
    <t>Executive Engineer Division  - Rikillagaskada</t>
  </si>
  <si>
    <t>Executive Engineer Division  - Ragala</t>
  </si>
  <si>
    <t>Executive Engineer Division  - Kandy</t>
  </si>
  <si>
    <t>Executive Engineer Division  - Harispaththuwa</t>
  </si>
  <si>
    <t>Executive Engineer Division - Kundasale</t>
  </si>
  <si>
    <t>Executive Engineer Division  - Naula</t>
  </si>
  <si>
    <t>Executive Engineer Division  -Ragala</t>
  </si>
  <si>
    <t>Executive Engineer Division  - Dimbula</t>
  </si>
  <si>
    <t>Executive Engineer Division  - Gampala</t>
  </si>
  <si>
    <t>Discription</t>
  </si>
  <si>
    <t>CSS1</t>
  </si>
  <si>
    <t>CRS1</t>
  </si>
  <si>
    <t xml:space="preserve"> Asphalt Laying at Hanthana Udawela Road (0+518 - 1+900 Km)</t>
  </si>
  <si>
    <t xml:space="preserve"> Asphalt Laying at Madabedda Dambawa  Road (2+400-3+600 Km) </t>
  </si>
  <si>
    <t>Asphalt Laying at Dikoya Glantaf Road (0+000 - 2+000 Km</t>
  </si>
  <si>
    <t>BOQ Amount (18367 )</t>
  </si>
  <si>
    <t xml:space="preserve">TAR Requirment </t>
  </si>
  <si>
    <t>Executive Engineer Division - Rikillagaskada</t>
  </si>
  <si>
    <t>Executive Engineer Division - Ragala</t>
  </si>
  <si>
    <t>Amount</t>
  </si>
  <si>
    <t>Executive Engineer Division - Gampola</t>
  </si>
  <si>
    <t xml:space="preserve">Asphalt  Supply for Asphalt Laying at Madabedda Dambawa  Road (2+400-3+900 Km) </t>
  </si>
  <si>
    <t>Material Supply for Asphalt Laying at Dikoya Glantaf Road (0+000 - 2+000 Km</t>
  </si>
  <si>
    <t>Emultion Maufactuer &amp; Supplyig Registration</t>
  </si>
  <si>
    <t>CPC/PRDA/MAIN/TAR/2021/02</t>
  </si>
  <si>
    <t>CIDA. Registration</t>
  </si>
  <si>
    <t>Renovation of Executive Engineer's Quarters at Gampola &amp; Construction of Barbed Wire Fence Around the Abilmigama Quarts</t>
  </si>
  <si>
    <t>CPC/PRDA/SP.MAIN/K/KUN/04</t>
  </si>
  <si>
    <t>2). Rock Blasting at Udupussellawa Nildandahinna Wathumulla Road (0+000-25+000)Km</t>
  </si>
  <si>
    <t>Asphalt  Maufacturing &amp; Supplying Registration</t>
  </si>
  <si>
    <t xml:space="preserve">Registraed  Supplyer </t>
  </si>
  <si>
    <t>Supply of  Tar ( Emulsion (CRS1/CSS1)/ Bitumen (80/100))</t>
  </si>
  <si>
    <t>CPC/PRDA/MAIN/N/RAG/2021/05</t>
  </si>
  <si>
    <t xml:space="preserve">Construction of Concrete Drain at Hipitiya Madagammadda  Road </t>
  </si>
  <si>
    <t>Corrected Value of Bid Security (Validity Period 120Days)</t>
  </si>
  <si>
    <t>Corrected BOQ Cost Rs.(Million)</t>
  </si>
  <si>
    <t>No. 09, Ehalepola Kumarihamy Mawatha, Bogambara, Kandy</t>
  </si>
  <si>
    <t>CPC/PRDA/COM.BUILD/K/GAM/03</t>
  </si>
  <si>
    <t>CPC/PRDA/SP.MAIN/K/KAN/06</t>
  </si>
  <si>
    <t>CPC/PRDA/SP.MAIN/K/HAR/07</t>
  </si>
  <si>
    <t>CPC/PRDA/MAIN/N/RAG/2021/11</t>
  </si>
  <si>
    <t>පළාත් මාර්ග සංවර්ධන අධිකාරිය</t>
  </si>
  <si>
    <t>අනු අංකය</t>
  </si>
  <si>
    <t>කොන්ත්‍රාත් අංකය</t>
  </si>
  <si>
    <t>විස්තරය</t>
  </si>
  <si>
    <r>
      <rPr>
        <b/>
        <sz val="13"/>
        <color theme="1"/>
        <rFont val="Times New Roman"/>
        <family val="1"/>
      </rPr>
      <t>CIDA</t>
    </r>
    <r>
      <rPr>
        <b/>
        <sz val="13"/>
        <color theme="1"/>
        <rFont val="Cambria"/>
        <family val="1"/>
        <scheme val="major"/>
      </rPr>
      <t xml:space="preserve"> </t>
    </r>
    <r>
      <rPr>
        <b/>
        <sz val="13"/>
        <color theme="1"/>
        <rFont val="FMBindumathi"/>
      </rPr>
      <t>ලියාපදිංචිය</t>
    </r>
  </si>
  <si>
    <t>නිවැරදි ප්‍රමාණපත්‍ර වටිනාකම (රු.මිලි)</t>
  </si>
  <si>
    <t>නිවැරදි ලංසු ඇපකරය ( දින              120 ක් සඳහා වලංගු විය යුතුය)</t>
  </si>
  <si>
    <t>ලංසු ඇපකරය බැංකු අණකර (රු)</t>
  </si>
  <si>
    <t>මාර්ග නඩත්තු වැඩසටහන</t>
  </si>
  <si>
    <t>මහනුවර දිස්ත්‍රික්කය</t>
  </si>
  <si>
    <t>විධායක ඉංජිනේරු කොට්ඨාශය - මාතලේ</t>
  </si>
  <si>
    <t>මඩවල නාරංගමුව මාර්ගය පැති කාණු ඉදිකිරීම.</t>
  </si>
  <si>
    <t>රත්තොට දන්කන්ද මාර්ගයේ ඇස්‌‌‌‌ෆෝල්ට් ඇතිරීම.(4+990 - 7+444 Km)</t>
  </si>
  <si>
    <t>මාතලේ දිස්ත්‍රික්කය</t>
  </si>
  <si>
    <t>විධායක ඉංජිනේරු කොට්ඨාශය - රිකිල්ලගස්කඩ</t>
  </si>
  <si>
    <t>විධායක ඉංජිනේරු කොට්ඨාශය - රාගල</t>
  </si>
  <si>
    <t>නුවරඑළිය දිස්ත්‍රික්කය</t>
  </si>
  <si>
    <t>ද්‍රව්‍ය සැපයීම</t>
  </si>
  <si>
    <t>විධායක ඉංජිනේරු කොට්ඨාශය - මහනුවර</t>
  </si>
  <si>
    <t>හන්තාන උඩුවෙල මාර්ගය කාපට් අතුරා සංවර්ධනය කිරීම  (0+518 - 1+900 Km) සඳහා ද්‍රව්‍ය සැපයීම.</t>
  </si>
  <si>
    <t>විධායක ඉංජිනේරු කොට්ඨාශය - හාරිස්පත්තුව</t>
  </si>
  <si>
    <t>හපුගොඩ අංගනය සඳහා ද්‍රව්‍ය සැපයීම.</t>
  </si>
  <si>
    <t>විධායක ඉංජිනේරු කොට්ඨාශය - කුණ්ඩසාලේ</t>
  </si>
  <si>
    <t>කුණ්ඩසාලේ විධායක ඉංජිනේරු කොට්ඨාශය සඳහා ද්‍රව්‍ය සැපයීම</t>
  </si>
  <si>
    <t>ගම්පළ විධායක ඉංජිනේරු කොට්ඨාශය සඳහා ද්‍රව්‍ය සැපයීම</t>
  </si>
  <si>
    <t>විධායක ඉංජිනේරු කොට්ඨාශය - ගම්පළ</t>
  </si>
  <si>
    <t>ගම්පළ විධායක ඉංජිනේරු නිල නිවාසය අලුත්වැඩියා කිරීම සහ ඇඹිල්මීගම නිල නිවාසය වටා වැට ඉදිකිරීම.</t>
  </si>
  <si>
    <t>රාගල අංගනය සඳහා ද්‍රව්‍ය සැපයීම.</t>
  </si>
  <si>
    <t>විධායක ඉංජිනේරු කොට්ඨාශය - දිඹුල</t>
  </si>
  <si>
    <t>ඇස්ෆෝල්ට් සැපයීම</t>
  </si>
  <si>
    <r>
      <t>පදියපැලැල්ල එළමුල්ල මාර්ගයේ පැති බැමි ඉදිකිරීම.  (</t>
    </r>
    <r>
      <rPr>
        <sz val="11"/>
        <color theme="1"/>
        <rFont val="Times New Roman"/>
        <family val="1"/>
      </rPr>
      <t>2/4 -2/5</t>
    </r>
    <r>
      <rPr>
        <sz val="11"/>
        <color theme="1"/>
        <rFont val="Iskoola Pota"/>
        <family val="2"/>
      </rPr>
      <t>)</t>
    </r>
  </si>
  <si>
    <t>හන්තාන උඩුවෙල මාර්ගය කාපට් අතුරා සංවර්ධනය කිරීම  (0+518 - 1+900 Km) සඳහා ඇස්ෆෝල්ට් සැපයීම</t>
  </si>
  <si>
    <t>ඇස්ෆෝල්ට් සැපයීම සහ ‌බෙදාහැරීම සඳහා ව්‍යාපාර ලියාපදිංචිය</t>
  </si>
  <si>
    <t>විධායක ඉංජිනේරු කොට්ඨාශය - නාඋල</t>
  </si>
  <si>
    <r>
      <t>මැදබැද්ද දැඹව මාර්ගය කාපට් කිරීම  (</t>
    </r>
    <r>
      <rPr>
        <sz val="11"/>
        <color theme="1"/>
        <rFont val="Times New Roman"/>
        <family val="1"/>
      </rPr>
      <t>2+400-3+900</t>
    </r>
    <r>
      <rPr>
        <sz val="11"/>
        <color theme="1"/>
        <rFont val="Iskoola Pota"/>
        <family val="2"/>
      </rPr>
      <t xml:space="preserve"> Km) සඳහා ඇස්ෆෝල්ට් සැපයීම</t>
    </r>
  </si>
  <si>
    <r>
      <t>දික්ඔය ග්ලැන්ටාෆ් මාර්ගය කාපට් කර සංවර්ධනය කිරීම (</t>
    </r>
    <r>
      <rPr>
        <sz val="11"/>
        <color theme="1"/>
        <rFont val="Times New Roman"/>
        <family val="1"/>
      </rPr>
      <t>0 + 000 -  2 +000</t>
    </r>
    <r>
      <rPr>
        <sz val="11"/>
        <color theme="1"/>
        <rFont val="Iskoola Pota"/>
        <family val="2"/>
      </rPr>
      <t>) සඳහා ඇස්ෆෝල්ට් සැපයීම.</t>
    </r>
  </si>
  <si>
    <t>මාර්ග සලකුණු කිරීම සඳහා අවශ්‍ය ද්‍රව්‍ය සැපයීම</t>
  </si>
  <si>
    <t>යාන්ත්‍රික ඉංජිනේරු කාර්යාලය - අඹතැන්න</t>
  </si>
  <si>
    <t>මාර්ග සුදු ඉරි/ පදික මාරු සලකුණු කිරීම සඳහා අවශ්‍ය ද්‍රව්‍ය සැපයීම.</t>
  </si>
  <si>
    <t>ලියාපදිංචි සැපයුම්කරුවන්</t>
  </si>
  <si>
    <t>තාර සැපයීම</t>
  </si>
  <si>
    <t>තාර සැපයීම සහ ‌බෙදාහැරීම සඳහා ව්‍යාපාර ලියාපදිංචිය</t>
  </si>
  <si>
    <t>තාර සැපයීම /   Emulsion (CRS1/CSS1)/ Bitumen (80/100)</t>
  </si>
  <si>
    <r>
      <t xml:space="preserve">විශේෂ මාර්ග නඩත්තු වැඩසටහන - </t>
    </r>
    <r>
      <rPr>
        <b/>
        <sz val="14"/>
        <color theme="1"/>
        <rFont val="Times New Roman"/>
        <family val="1"/>
      </rPr>
      <t>10%</t>
    </r>
  </si>
  <si>
    <t>විධායක ඉංජිනේරු කොට්ඨාශය - ගම්පොල</t>
  </si>
  <si>
    <t>හන්තාන රජමහ විහාර මාවත කොන්ක්‍රීට් යොදා සංවර්ධනය කිරීම</t>
  </si>
  <si>
    <t>හීපිටිය ගම්මැද්ද මාර්ගයේ කාණු පද්ධතිය ඉදිකිරීම</t>
  </si>
  <si>
    <t>වැලිගල්ල තලවතුර සිට ගෙලිඔය බූවැලිකඩ දක්වා මාර්ගය සංවර්ධනය කිරීම                         (0+000-0+380km)</t>
  </si>
  <si>
    <t>වෙනත් ව්‍යාපෘති</t>
  </si>
  <si>
    <t>ඕවිස්ස හරස් මාර්ගයේ ප්‍රිමික්ස් යොදා සංවර්ධනය කිරීම සහ නිර්මිත ඉදිකිරීම (0+000-0+108km)</t>
  </si>
  <si>
    <r>
      <t xml:space="preserve">සිව්වන අදියර ප්‍රසම්පාදන කැඳවීම </t>
    </r>
    <r>
      <rPr>
        <b/>
        <sz val="16"/>
        <color theme="1"/>
        <rFont val="Iskoola Pota"/>
        <family val="2"/>
      </rPr>
      <t>(</t>
    </r>
    <r>
      <rPr>
        <b/>
        <sz val="16"/>
        <color theme="1"/>
        <rFont val="FMBindumathi"/>
      </rPr>
      <t>විවෘත</t>
    </r>
    <r>
      <rPr>
        <b/>
        <sz val="16"/>
        <color theme="1"/>
        <rFont val="Iskoola Pota"/>
        <family val="2"/>
      </rPr>
      <t>)</t>
    </r>
    <r>
      <rPr>
        <b/>
        <sz val="16"/>
        <color theme="1"/>
        <rFont val="FMBindumathi"/>
      </rPr>
      <t xml:space="preserve"> - 2021</t>
    </r>
  </si>
  <si>
    <r>
      <t xml:space="preserve">1) උඩුපුස්සැල්ලාව නිල්දණ්ඩාහින්න වතුමුල්ල මාර්ගයේ රැඳවුම් බැම්ම ඉදිකිරීම                      (බෝක්කුව -  </t>
    </r>
    <r>
      <rPr>
        <sz val="11"/>
        <rFont val="Times New Roman"/>
        <family val="1"/>
      </rPr>
      <t>20/1</t>
    </r>
    <r>
      <rPr>
        <sz val="11"/>
        <rFont val="Iskoola Pota"/>
        <family val="2"/>
      </rPr>
      <t>)</t>
    </r>
  </si>
  <si>
    <r>
      <t>2) උඩුපුස්සැල්ලාව නිල්දණ්ඩාහින්න වතුමුල්ල මාර්ගයට වැටී ඇති ගල කඩා ඉවත් කිරීම            (</t>
    </r>
    <r>
      <rPr>
        <sz val="11"/>
        <rFont val="Times New Roman"/>
        <family val="1"/>
      </rPr>
      <t>0+000 - 25 +000</t>
    </r>
    <r>
      <rPr>
        <sz val="11"/>
        <rFont val="Iskoola Pota"/>
        <family val="2"/>
      </rPr>
      <t>) Km</t>
    </r>
  </si>
  <si>
    <r>
      <t>දික්ඔය ග්ලැන්ටාෆ් මාර්ගය කාපට් කර සංවර්ධනය කිරීම (</t>
    </r>
    <r>
      <rPr>
        <sz val="11"/>
        <color theme="1"/>
        <rFont val="Times New Roman"/>
        <family val="1"/>
      </rPr>
      <t>0 + 000 -  2 +000 Km</t>
    </r>
    <r>
      <rPr>
        <sz val="11"/>
        <color theme="1"/>
        <rFont val="Iskoola Pota"/>
        <family val="2"/>
      </rPr>
      <t>) සඳහා ද්‍රව්‍ය සැපයීම.</t>
    </r>
  </si>
  <si>
    <t>ලංසු ඇපකරය මුදලින් (රු)</t>
  </si>
  <si>
    <t>ගම්පොල විධායක ඉංජිනේරු කාර්යාල පරිශ්‍රයේ ව්‍යාපෘති ගොඩනැඟිල්ලේ තෙවන මහලේ සහ එම ගොඩනැඟිල්ලේ ඉතිරි වැඩ කොටස් ඉටුකිරීම</t>
  </si>
  <si>
    <t>රාගල බස්නැවතුම්පල මාර්ග තලය සංවර්ධනය කිරීම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</si>
</sst>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FMBindumathi"/>
    </font>
    <font>
      <b/>
      <sz val="12"/>
      <color theme="1"/>
      <name val="FMBindumathi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FMBindumathi"/>
    </font>
    <font>
      <b/>
      <sz val="14"/>
      <color theme="1"/>
      <name val="FMBindumathi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Calibri"/>
      <family val="2"/>
      <scheme val="minor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FMBindumathi"/>
    </font>
    <font>
      <sz val="12"/>
      <name val="FMAbhaya"/>
    </font>
    <font>
      <sz val="10"/>
      <color theme="1"/>
      <name val="Calibri"/>
      <family val="2"/>
      <scheme val="minor"/>
    </font>
    <font>
      <sz val="10"/>
      <color theme="3" tint="-0.499984740745262"/>
      <name val="Times New Roman"/>
      <family val="1"/>
    </font>
    <font>
      <b/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sz val="10"/>
      <name val="Times New Roman"/>
      <family val="1"/>
    </font>
    <font>
      <b/>
      <sz val="10"/>
      <color theme="1"/>
      <name val="FMBindumathi"/>
    </font>
    <font>
      <sz val="10"/>
      <color theme="1"/>
      <name val="Times New Roman"/>
      <family val="1"/>
    </font>
    <font>
      <sz val="10"/>
      <color theme="1"/>
      <name val="FMBindumathi"/>
    </font>
    <font>
      <sz val="11"/>
      <color theme="1"/>
      <name val="FMAbhaya"/>
    </font>
    <font>
      <b/>
      <sz val="16"/>
      <color theme="1"/>
      <name val="FMAbhaya"/>
    </font>
    <font>
      <b/>
      <sz val="11"/>
      <color theme="1"/>
      <name val="Times New Roman"/>
      <family val="1"/>
    </font>
    <font>
      <sz val="12"/>
      <name val="FMBindumathi"/>
    </font>
    <font>
      <sz val="10.9"/>
      <name val="FMBindumathi"/>
    </font>
    <font>
      <sz val="12"/>
      <name val="Cambria"/>
      <family val="1"/>
      <scheme val="major"/>
    </font>
    <font>
      <sz val="11"/>
      <name val="FMBindumathi"/>
    </font>
    <font>
      <b/>
      <sz val="10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Calibri"/>
      <family val="2"/>
      <scheme val="minor"/>
    </font>
    <font>
      <b/>
      <sz val="13"/>
      <color theme="1"/>
      <name val="FMBindumathi"/>
    </font>
    <font>
      <b/>
      <sz val="13"/>
      <color theme="1"/>
      <name val="Times New Roman"/>
      <family val="1"/>
    </font>
    <font>
      <b/>
      <sz val="13"/>
      <color theme="1"/>
      <name val="Cambria"/>
      <family val="1"/>
      <scheme val="major"/>
    </font>
    <font>
      <sz val="8"/>
      <color theme="1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name val="FMBindumathi"/>
    </font>
    <font>
      <b/>
      <sz val="16"/>
      <color theme="1"/>
      <name val="Iskoola Pota"/>
      <family val="2"/>
    </font>
    <font>
      <b/>
      <sz val="13"/>
      <color theme="1"/>
      <name val="Iskoola Pota"/>
      <family val="2"/>
    </font>
    <font>
      <b/>
      <sz val="13"/>
      <color theme="1"/>
      <name val="FMBindumathi"/>
      <family val="1"/>
    </font>
    <font>
      <b/>
      <sz val="14"/>
      <color theme="1"/>
      <name val="Iskoola Pota"/>
      <family val="2"/>
    </font>
    <font>
      <b/>
      <sz val="12"/>
      <color theme="1"/>
      <name val="Iskoola Pota"/>
      <family val="2"/>
    </font>
    <font>
      <sz val="11"/>
      <color theme="1"/>
      <name val="Iskoola Pota"/>
      <family val="2"/>
    </font>
    <font>
      <sz val="10"/>
      <color theme="1"/>
      <name val="Iskoola Pota"/>
      <family val="2"/>
    </font>
    <font>
      <sz val="11"/>
      <name val="Iskoola Pota"/>
      <family val="2"/>
    </font>
    <font>
      <sz val="9"/>
      <color theme="1"/>
      <name val="Iskoola Pota"/>
      <family val="2"/>
    </font>
    <font>
      <sz val="11"/>
      <color rgb="FF222222"/>
      <name val="Iskoola Pota"/>
      <family val="2"/>
    </font>
    <font>
      <sz val="12"/>
      <color rgb="FF222222"/>
      <name val="Iskoola Pota"/>
      <family val="2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21">
    <xf numFmtId="0" fontId="0" fillId="0" borderId="0" xfId="0"/>
    <xf numFmtId="0" fontId="8" fillId="0" borderId="0" xfId="0" applyFont="1" applyFill="1" applyBorder="1" applyAlignment="1">
      <alignment horizontal="center" vertical="top"/>
    </xf>
    <xf numFmtId="0" fontId="0" fillId="0" borderId="0" xfId="0" applyAlignment="1">
      <alignment vertical="center"/>
    </xf>
    <xf numFmtId="0" fontId="0" fillId="0" borderId="0" xfId="0" applyFill="1"/>
    <xf numFmtId="43" fontId="5" fillId="0" borderId="0" xfId="1" applyFont="1" applyFill="1" applyBorder="1" applyAlignment="1">
      <alignment horizontal="center" vertical="center"/>
    </xf>
    <xf numFmtId="0" fontId="0" fillId="0" borderId="0" xfId="0" applyFont="1" applyFill="1"/>
    <xf numFmtId="0" fontId="12" fillId="0" borderId="0" xfId="0" applyFont="1" applyFill="1"/>
    <xf numFmtId="0" fontId="0" fillId="5" borderId="0" xfId="0" applyFill="1"/>
    <xf numFmtId="0" fontId="15" fillId="5" borderId="0" xfId="0" applyFont="1" applyFill="1"/>
    <xf numFmtId="0" fontId="3" fillId="0" borderId="1" xfId="0" applyFont="1" applyBorder="1" applyAlignment="1">
      <alignment vertical="center" wrapText="1"/>
    </xf>
    <xf numFmtId="43" fontId="7" fillId="0" borderId="0" xfId="1" applyFont="1"/>
    <xf numFmtId="43" fontId="10" fillId="0" borderId="0" xfId="1" applyFont="1" applyFill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5" fillId="6" borderId="0" xfId="1" applyFont="1" applyFill="1" applyBorder="1" applyAlignment="1">
      <alignment horizontal="center" vertical="center"/>
    </xf>
    <xf numFmtId="43" fontId="19" fillId="0" borderId="0" xfId="0" applyNumberFormat="1" applyFont="1" applyFill="1" applyBorder="1" applyAlignment="1">
      <alignment vertical="center"/>
    </xf>
    <xf numFmtId="43" fontId="5" fillId="0" borderId="1" xfId="1" applyFont="1" applyFill="1" applyBorder="1" applyAlignment="1">
      <alignment horizontal="center" vertical="center"/>
    </xf>
    <xf numFmtId="43" fontId="0" fillId="0" borderId="0" xfId="1" applyFont="1"/>
    <xf numFmtId="43" fontId="0" fillId="0" borderId="0" xfId="1" applyFont="1" applyAlignment="1">
      <alignment horizontal="center"/>
    </xf>
    <xf numFmtId="43" fontId="0" fillId="0" borderId="0" xfId="1" applyFont="1" applyAlignment="1">
      <alignment horizontal="center" vertical="center"/>
    </xf>
    <xf numFmtId="43" fontId="8" fillId="0" borderId="0" xfId="1" applyFont="1" applyFill="1" applyBorder="1" applyAlignment="1">
      <alignment horizontal="center" vertical="top"/>
    </xf>
    <xf numFmtId="43" fontId="8" fillId="0" borderId="0" xfId="1" applyFont="1" applyFill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3" fontId="13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43" fontId="13" fillId="0" borderId="5" xfId="0" applyNumberFormat="1" applyFont="1" applyFill="1" applyBorder="1" applyAlignment="1">
      <alignment vertical="center"/>
    </xf>
    <xf numFmtId="43" fontId="13" fillId="0" borderId="0" xfId="0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43" fontId="5" fillId="0" borderId="0" xfId="1" applyFont="1" applyFill="1" applyBorder="1" applyAlignment="1">
      <alignment horizontal="center" vertical="center" wrapText="1"/>
    </xf>
    <xf numFmtId="43" fontId="15" fillId="0" borderId="0" xfId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3" fontId="8" fillId="0" borderId="0" xfId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3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43" fontId="9" fillId="0" borderId="0" xfId="1" applyFont="1" applyFill="1" applyBorder="1" applyAlignment="1">
      <alignment horizontal="center" vertical="center" wrapText="1"/>
    </xf>
    <xf numFmtId="43" fontId="6" fillId="0" borderId="0" xfId="1" applyFont="1" applyFill="1" applyBorder="1" applyAlignment="1">
      <alignment horizontal="center" vertical="center" wrapText="1"/>
    </xf>
    <xf numFmtId="43" fontId="0" fillId="0" borderId="0" xfId="1" applyFont="1" applyFill="1" applyAlignment="1">
      <alignment horizontal="center" vertical="center" wrapText="1"/>
    </xf>
    <xf numFmtId="0" fontId="18" fillId="0" borderId="0" xfId="0" applyFont="1" applyAlignment="1"/>
    <xf numFmtId="0" fontId="23" fillId="0" borderId="0" xfId="0" applyFont="1" applyFill="1" applyBorder="1" applyAlignment="1">
      <alignment vertical="top"/>
    </xf>
    <xf numFmtId="0" fontId="24" fillId="0" borderId="1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8" fillId="0" borderId="0" xfId="0" applyFont="1" applyAlignment="1">
      <alignment horizontal="center"/>
    </xf>
    <xf numFmtId="43" fontId="28" fillId="0" borderId="1" xfId="1" applyFont="1" applyFill="1" applyBorder="1" applyAlignment="1">
      <alignment horizontal="center" vertical="center"/>
    </xf>
    <xf numFmtId="43" fontId="28" fillId="0" borderId="1" xfId="1" applyFont="1" applyFill="1" applyBorder="1" applyAlignment="1">
      <alignment horizontal="center" vertical="center" wrapText="1"/>
    </xf>
    <xf numFmtId="43" fontId="18" fillId="0" borderId="0" xfId="1" applyFont="1"/>
    <xf numFmtId="43" fontId="18" fillId="0" borderId="0" xfId="1" applyFont="1" applyAlignment="1">
      <alignment vertical="center"/>
    </xf>
    <xf numFmtId="43" fontId="19" fillId="0" borderId="0" xfId="1" applyFont="1" applyFill="1" applyBorder="1" applyAlignment="1">
      <alignment vertical="center"/>
    </xf>
    <xf numFmtId="43" fontId="22" fillId="0" borderId="1" xfId="1" applyFont="1" applyFill="1" applyBorder="1" applyAlignment="1">
      <alignment vertical="center"/>
    </xf>
    <xf numFmtId="43" fontId="20" fillId="5" borderId="0" xfId="1" applyFont="1" applyFill="1"/>
    <xf numFmtId="43" fontId="24" fillId="6" borderId="0" xfId="1" applyFont="1" applyFill="1" applyBorder="1" applyAlignment="1">
      <alignment horizontal="center" vertical="center"/>
    </xf>
    <xf numFmtId="43" fontId="24" fillId="0" borderId="0" xfId="1" applyFont="1" applyFill="1" applyBorder="1" applyAlignment="1">
      <alignment horizontal="center" vertical="center"/>
    </xf>
    <xf numFmtId="43" fontId="22" fillId="0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left" wrapText="1"/>
    </xf>
    <xf numFmtId="0" fontId="27" fillId="0" borderId="0" xfId="0" applyFont="1" applyFill="1" applyBorder="1" applyAlignment="1">
      <alignment horizontal="left" vertical="center" wrapText="1"/>
    </xf>
    <xf numFmtId="43" fontId="5" fillId="0" borderId="1" xfId="1" applyFont="1" applyFill="1" applyBorder="1" applyAlignment="1">
      <alignment horizontal="left" vertical="center" wrapText="1"/>
    </xf>
    <xf numFmtId="43" fontId="4" fillId="7" borderId="0" xfId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/>
    </xf>
    <xf numFmtId="43" fontId="7" fillId="0" borderId="0" xfId="1" applyFont="1" applyAlignment="1">
      <alignment horizontal="center"/>
    </xf>
    <xf numFmtId="0" fontId="7" fillId="0" borderId="0" xfId="0" applyFont="1" applyAlignment="1">
      <alignment horizontal="left" wrapText="1"/>
    </xf>
    <xf numFmtId="43" fontId="12" fillId="0" borderId="0" xfId="0" applyNumberFormat="1" applyFont="1" applyFill="1"/>
    <xf numFmtId="0" fontId="29" fillId="0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43" fontId="13" fillId="0" borderId="1" xfId="1" applyFont="1" applyFill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0" fillId="0" borderId="0" xfId="0" applyFont="1"/>
    <xf numFmtId="1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left" vertical="center" wrapText="1"/>
    </xf>
    <xf numFmtId="43" fontId="7" fillId="0" borderId="0" xfId="1" applyFont="1" applyAlignment="1">
      <alignment horizontal="right"/>
    </xf>
    <xf numFmtId="43" fontId="10" fillId="0" borderId="0" xfId="1" applyFont="1" applyFill="1" applyBorder="1" applyAlignment="1">
      <alignment horizontal="right" vertical="center"/>
    </xf>
    <xf numFmtId="43" fontId="13" fillId="0" borderId="1" xfId="1" applyFont="1" applyFill="1" applyBorder="1" applyAlignment="1">
      <alignment horizontal="right" vertical="center"/>
    </xf>
    <xf numFmtId="43" fontId="13" fillId="0" borderId="1" xfId="1" applyFont="1" applyFill="1" applyBorder="1" applyAlignment="1">
      <alignment horizontal="right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left"/>
    </xf>
    <xf numFmtId="0" fontId="33" fillId="0" borderId="0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1" fontId="22" fillId="0" borderId="1" xfId="0" applyNumberFormat="1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left"/>
    </xf>
    <xf numFmtId="1" fontId="24" fillId="0" borderId="1" xfId="0" applyNumberFormat="1" applyFont="1" applyFill="1" applyBorder="1" applyAlignment="1">
      <alignment horizontal="left" vertical="center"/>
    </xf>
    <xf numFmtId="1" fontId="24" fillId="0" borderId="1" xfId="0" applyNumberFormat="1" applyFont="1" applyBorder="1" applyAlignment="1">
      <alignment horizontal="center" vertical="center"/>
    </xf>
    <xf numFmtId="0" fontId="15" fillId="0" borderId="0" xfId="0" applyFont="1"/>
    <xf numFmtId="1" fontId="34" fillId="0" borderId="1" xfId="0" applyNumberFormat="1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/>
    </xf>
    <xf numFmtId="0" fontId="6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35" fillId="0" borderId="8" xfId="0" applyFont="1" applyBorder="1" applyAlignment="1">
      <alignment vertical="center"/>
    </xf>
    <xf numFmtId="0" fontId="35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43" fontId="0" fillId="0" borderId="9" xfId="1" applyFont="1" applyBorder="1" applyAlignment="1">
      <alignment vertical="center"/>
    </xf>
    <xf numFmtId="43" fontId="0" fillId="0" borderId="11" xfId="1" applyFont="1" applyBorder="1" applyAlignment="1">
      <alignment vertical="center"/>
    </xf>
    <xf numFmtId="43" fontId="12" fillId="0" borderId="12" xfId="0" applyNumberFormat="1" applyFont="1" applyBorder="1" applyAlignment="1">
      <alignment horizontal="center"/>
    </xf>
    <xf numFmtId="43" fontId="13" fillId="0" borderId="1" xfId="0" applyNumberFormat="1" applyFont="1" applyFill="1" applyBorder="1" applyAlignment="1">
      <alignment horizontal="center" vertical="center"/>
    </xf>
    <xf numFmtId="43" fontId="36" fillId="0" borderId="0" xfId="1" applyFont="1" applyFill="1" applyBorder="1" applyAlignment="1">
      <alignment horizontal="center" vertical="center" wrapText="1"/>
    </xf>
    <xf numFmtId="43" fontId="20" fillId="0" borderId="0" xfId="1" applyFont="1"/>
    <xf numFmtId="1" fontId="7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0" xfId="0" applyAlignment="1">
      <alignment wrapText="1"/>
    </xf>
    <xf numFmtId="0" fontId="35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39" fillId="0" borderId="1" xfId="0" applyFont="1" applyFill="1" applyBorder="1" applyAlignment="1">
      <alignment horizontal="center" vertical="center" wrapText="1"/>
    </xf>
    <xf numFmtId="43" fontId="0" fillId="0" borderId="0" xfId="0" applyNumberFormat="1"/>
    <xf numFmtId="43" fontId="7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43" fontId="34" fillId="0" borderId="1" xfId="1" applyFont="1" applyBorder="1" applyAlignment="1">
      <alignment horizontal="center" vertical="center"/>
    </xf>
    <xf numFmtId="43" fontId="34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1" fontId="40" fillId="0" borderId="1" xfId="0" applyNumberFormat="1" applyFont="1" applyFill="1" applyBorder="1" applyAlignment="1">
      <alignment horizontal="center" vertical="center"/>
    </xf>
    <xf numFmtId="1" fontId="34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vertical="center"/>
    </xf>
    <xf numFmtId="0" fontId="42" fillId="0" borderId="1" xfId="0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center" vertical="center"/>
    </xf>
    <xf numFmtId="43" fontId="13" fillId="0" borderId="1" xfId="1" applyFont="1" applyFill="1" applyBorder="1" applyAlignment="1">
      <alignment horizontal="left" vertical="center"/>
    </xf>
    <xf numFmtId="43" fontId="7" fillId="0" borderId="1" xfId="1" applyFont="1" applyFill="1" applyBorder="1" applyAlignment="1">
      <alignment horizontal="right" vertical="center" wrapText="1"/>
    </xf>
    <xf numFmtId="43" fontId="7" fillId="0" borderId="1" xfId="1" applyFont="1" applyFill="1" applyBorder="1" applyAlignment="1">
      <alignment horizontal="left" vertical="center"/>
    </xf>
    <xf numFmtId="43" fontId="44" fillId="0" borderId="1" xfId="1" applyFont="1" applyFill="1" applyBorder="1" applyAlignment="1">
      <alignment horizontal="center" vertical="center" wrapText="1"/>
    </xf>
    <xf numFmtId="0" fontId="48" fillId="0" borderId="1" xfId="0" applyFont="1" applyBorder="1" applyAlignment="1">
      <alignment vertical="center" wrapText="1"/>
    </xf>
    <xf numFmtId="0" fontId="49" fillId="0" borderId="1" xfId="0" applyFont="1" applyFill="1" applyBorder="1" applyAlignment="1">
      <alignment vertical="center"/>
    </xf>
    <xf numFmtId="0" fontId="50" fillId="0" borderId="1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vertical="center" wrapText="1"/>
    </xf>
    <xf numFmtId="43" fontId="51" fillId="0" borderId="1" xfId="1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left" vertical="center" wrapText="1"/>
    </xf>
    <xf numFmtId="0" fontId="52" fillId="0" borderId="1" xfId="0" applyFont="1" applyBorder="1" applyAlignment="1">
      <alignment vertical="center" wrapText="1"/>
    </xf>
    <xf numFmtId="0" fontId="50" fillId="0" borderId="1" xfId="0" applyFont="1" applyBorder="1" applyAlignment="1">
      <alignment vertical="center" wrapText="1"/>
    </xf>
    <xf numFmtId="0" fontId="53" fillId="0" borderId="1" xfId="0" applyFont="1" applyBorder="1" applyAlignment="1">
      <alignment vertical="center" wrapText="1"/>
    </xf>
    <xf numFmtId="43" fontId="13" fillId="0" borderId="6" xfId="0" applyNumberFormat="1" applyFont="1" applyFill="1" applyBorder="1" applyAlignment="1">
      <alignment horizontal="center" vertical="center"/>
    </xf>
    <xf numFmtId="43" fontId="13" fillId="0" borderId="7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47" fillId="5" borderId="1" xfId="0" applyFont="1" applyFill="1" applyBorder="1" applyAlignment="1">
      <alignment horizontal="left" vertical="center"/>
    </xf>
    <xf numFmtId="0" fontId="47" fillId="4" borderId="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1" fontId="24" fillId="0" borderId="1" xfId="0" applyNumberFormat="1" applyFont="1" applyFill="1" applyBorder="1" applyAlignment="1">
      <alignment horizontal="center" vertical="center"/>
    </xf>
    <xf numFmtId="0" fontId="47" fillId="3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/>
    </xf>
    <xf numFmtId="43" fontId="5" fillId="0" borderId="1" xfId="1" applyFont="1" applyFill="1" applyBorder="1" applyAlignment="1">
      <alignment horizontal="center" vertical="center"/>
    </xf>
    <xf numFmtId="43" fontId="16" fillId="0" borderId="0" xfId="1" applyFont="1" applyAlignment="1">
      <alignment horizontal="center" vertical="center"/>
    </xf>
    <xf numFmtId="43" fontId="15" fillId="0" borderId="0" xfId="1" applyFont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0" fontId="45" fillId="0" borderId="1" xfId="1" applyNumberFormat="1" applyFont="1" applyFill="1" applyBorder="1" applyAlignment="1">
      <alignment horizontal="center" vertical="center" textRotation="90" wrapText="1"/>
    </xf>
    <xf numFmtId="0" fontId="36" fillId="0" borderId="1" xfId="1" applyNumberFormat="1" applyFont="1" applyFill="1" applyBorder="1" applyAlignment="1">
      <alignment horizontal="center" vertical="center" textRotation="90" wrapText="1"/>
    </xf>
    <xf numFmtId="43" fontId="44" fillId="0" borderId="6" xfId="1" applyFont="1" applyFill="1" applyBorder="1" applyAlignment="1">
      <alignment horizontal="center" vertical="center" textRotation="90" wrapText="1"/>
    </xf>
    <xf numFmtId="43" fontId="44" fillId="0" borderId="7" xfId="1" applyFont="1" applyFill="1" applyBorder="1" applyAlignment="1">
      <alignment horizontal="center" vertical="center" textRotation="90" wrapText="1"/>
    </xf>
    <xf numFmtId="43" fontId="44" fillId="0" borderId="1" xfId="1" applyFont="1" applyFill="1" applyBorder="1" applyAlignment="1">
      <alignment horizontal="center" vertical="center" wrapText="1"/>
    </xf>
    <xf numFmtId="0" fontId="47" fillId="5" borderId="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" fontId="13" fillId="0" borderId="3" xfId="0" applyNumberFormat="1" applyFont="1" applyFill="1" applyBorder="1" applyAlignment="1">
      <alignment horizontal="center" vertical="center"/>
    </xf>
    <xf numFmtId="1" fontId="13" fillId="0" borderId="4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/>
    </xf>
    <xf numFmtId="0" fontId="6" fillId="5" borderId="2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3" fontId="7" fillId="0" borderId="6" xfId="1" applyFont="1" applyFill="1" applyBorder="1" applyAlignment="1">
      <alignment horizontal="right" vertical="center" wrapText="1"/>
    </xf>
    <xf numFmtId="43" fontId="7" fillId="0" borderId="7" xfId="1" applyFont="1" applyFill="1" applyBorder="1" applyAlignment="1">
      <alignment horizontal="right" vertical="center" wrapText="1"/>
    </xf>
    <xf numFmtId="43" fontId="7" fillId="0" borderId="6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3" fontId="28" fillId="0" borderId="1" xfId="1" applyFont="1" applyFill="1" applyBorder="1" applyAlignment="1">
      <alignment horizontal="center" vertical="center" textRotation="90" wrapText="1"/>
    </xf>
    <xf numFmtId="43" fontId="28" fillId="0" borderId="1" xfId="1" applyFont="1" applyFill="1" applyBorder="1" applyAlignment="1">
      <alignment horizontal="right" vertical="center" textRotation="90" wrapText="1"/>
    </xf>
    <xf numFmtId="43" fontId="28" fillId="0" borderId="1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43" fontId="7" fillId="0" borderId="0" xfId="1" applyFont="1" applyAlignment="1">
      <alignment horizontal="center"/>
    </xf>
    <xf numFmtId="0" fontId="6" fillId="5" borderId="1" xfId="0" applyFont="1" applyFill="1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3" fontId="12" fillId="0" borderId="12" xfId="0" applyNumberFormat="1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35" fillId="0" borderId="9" xfId="0" applyFon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0" fillId="7" borderId="0" xfId="0" applyFont="1" applyFill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8" fillId="7" borderId="0" xfId="0" applyFont="1" applyFill="1" applyBorder="1" applyAlignment="1">
      <alignment horizontal="center" vertical="center"/>
    </xf>
  </cellXfs>
  <cellStyles count="8">
    <cellStyle name="Comma" xfId="1" builtinId="3"/>
    <cellStyle name="Normal" xfId="0" builtinId="0"/>
    <cellStyle name="Normal 2" xfId="2"/>
    <cellStyle name="Normal 3" xfId="3"/>
    <cellStyle name="Normal 4" xfId="4"/>
    <cellStyle name="Normal 5" xfId="5"/>
    <cellStyle name="Normal 6" xfId="6"/>
    <cellStyle name="Normal 7" xfId="7"/>
  </cellStyles>
  <dxfs count="0"/>
  <tableStyles count="0" defaultTableStyle="TableStyleMedium9" defaultPivotStyle="PivotStyleLight16"/>
  <colors>
    <mruColors>
      <color rgb="FFFFFF99"/>
      <color rgb="FFFF00FF"/>
      <color rgb="FFFF85B6"/>
      <color rgb="FF00FFFF"/>
      <color rgb="FFFFFF00"/>
      <color rgb="FFCC0099"/>
      <color rgb="FF5A22F6"/>
      <color rgb="FF9C7AFA"/>
      <color rgb="FF8A63F9"/>
      <color rgb="FF784A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80"/>
  <sheetViews>
    <sheetView tabSelected="1" view="pageBreakPreview" zoomScaleNormal="100" zoomScaleSheetLayoutView="100" workbookViewId="0">
      <pane ySplit="6" topLeftCell="A7" activePane="bottomLeft" state="frozen"/>
      <selection activeCell="C67" sqref="C67:G74"/>
      <selection pane="bottomLeft" activeCell="A2" sqref="A2:G3"/>
    </sheetView>
  </sheetViews>
  <sheetFormatPr defaultRowHeight="15"/>
  <cols>
    <col min="1" max="1" width="4.28515625" style="43" customWidth="1"/>
    <col min="2" max="2" width="31.7109375" style="39" customWidth="1"/>
    <col min="3" max="3" width="78.140625" customWidth="1"/>
    <col min="4" max="4" width="15.5703125" style="16" customWidth="1"/>
    <col min="5" max="5" width="13.28515625" style="17" customWidth="1"/>
    <col min="6" max="6" width="15.5703125" style="18" bestFit="1" customWidth="1"/>
    <col min="7" max="7" width="16.85546875" style="18" customWidth="1"/>
    <col min="8" max="9" width="12.85546875" style="38" hidden="1" customWidth="1"/>
    <col min="10" max="10" width="15" style="51" hidden="1" customWidth="1"/>
    <col min="11" max="11" width="13.85546875" style="51" hidden="1" customWidth="1"/>
    <col min="12" max="12" width="16.42578125" hidden="1" customWidth="1"/>
    <col min="13" max="13" width="9.140625" hidden="1" customWidth="1"/>
    <col min="14" max="18" width="9.140625" customWidth="1"/>
  </cols>
  <sheetData>
    <row r="1" spans="1:12">
      <c r="F1" s="166"/>
      <c r="G1" s="167"/>
      <c r="H1" s="28"/>
      <c r="I1" s="28"/>
    </row>
    <row r="2" spans="1:12" s="2" customFormat="1" ht="18" customHeight="1">
      <c r="A2" s="219" t="s">
        <v>112</v>
      </c>
      <c r="B2" s="219"/>
      <c r="C2" s="219"/>
      <c r="D2" s="219"/>
      <c r="E2" s="219"/>
      <c r="F2" s="219"/>
      <c r="G2" s="219"/>
      <c r="H2" s="29"/>
      <c r="I2" s="29"/>
      <c r="J2" s="52"/>
      <c r="K2" s="52"/>
    </row>
    <row r="3" spans="1:12" s="2" customFormat="1" ht="18" customHeight="1">
      <c r="A3" s="220" t="s">
        <v>162</v>
      </c>
      <c r="B3" s="220"/>
      <c r="C3" s="220"/>
      <c r="D3" s="220"/>
      <c r="E3" s="220"/>
      <c r="F3" s="220"/>
      <c r="G3" s="220"/>
      <c r="H3" s="30"/>
      <c r="I3" s="30"/>
      <c r="J3" s="52"/>
      <c r="K3" s="52"/>
    </row>
    <row r="4" spans="1:12" ht="11.25" customHeight="1">
      <c r="A4" s="44"/>
      <c r="B4" s="40"/>
      <c r="C4" s="1"/>
      <c r="D4" s="19"/>
      <c r="E4" s="19"/>
      <c r="F4" s="20"/>
      <c r="G4" s="20"/>
      <c r="H4" s="31"/>
      <c r="I4" s="31"/>
      <c r="L4" s="2"/>
    </row>
    <row r="5" spans="1:12" s="102" customFormat="1" ht="60.6" customHeight="1">
      <c r="A5" s="168" t="s">
        <v>113</v>
      </c>
      <c r="B5" s="169" t="s">
        <v>114</v>
      </c>
      <c r="C5" s="170" t="s">
        <v>115</v>
      </c>
      <c r="D5" s="171" t="s">
        <v>116</v>
      </c>
      <c r="E5" s="173" t="s">
        <v>117</v>
      </c>
      <c r="F5" s="175" t="s">
        <v>118</v>
      </c>
      <c r="G5" s="175"/>
      <c r="H5" s="117"/>
      <c r="I5" s="117"/>
      <c r="J5" s="118" t="s">
        <v>27</v>
      </c>
      <c r="K5" s="118" t="s">
        <v>28</v>
      </c>
    </row>
    <row r="6" spans="1:12" s="102" customFormat="1" ht="61.15" customHeight="1">
      <c r="A6" s="168"/>
      <c r="B6" s="169"/>
      <c r="C6" s="170"/>
      <c r="D6" s="172"/>
      <c r="E6" s="174"/>
      <c r="F6" s="146" t="s">
        <v>166</v>
      </c>
      <c r="G6" s="146" t="s">
        <v>119</v>
      </c>
      <c r="H6" s="117"/>
      <c r="I6" s="117"/>
      <c r="J6" s="118"/>
      <c r="K6" s="118"/>
    </row>
    <row r="7" spans="1:12" ht="21.75" customHeight="1">
      <c r="A7" s="161" t="s">
        <v>120</v>
      </c>
      <c r="B7" s="161"/>
      <c r="C7" s="161"/>
      <c r="D7" s="161"/>
      <c r="E7" s="161"/>
      <c r="F7" s="161"/>
      <c r="G7" s="161"/>
      <c r="H7" s="32"/>
      <c r="I7" s="27">
        <f t="shared" ref="I7:I65" si="0">J7*0.5/100</f>
        <v>0</v>
      </c>
      <c r="J7" s="53"/>
      <c r="K7" s="56"/>
    </row>
    <row r="8" spans="1:12" ht="23.25" customHeight="1">
      <c r="A8" s="163" t="s">
        <v>121</v>
      </c>
      <c r="B8" s="163"/>
      <c r="C8" s="163"/>
      <c r="D8" s="163"/>
      <c r="E8" s="163"/>
      <c r="F8" s="163"/>
      <c r="G8" s="163"/>
      <c r="H8" s="33"/>
      <c r="I8" s="27">
        <f t="shared" si="0"/>
        <v>0</v>
      </c>
      <c r="J8" s="53"/>
      <c r="K8" s="56"/>
    </row>
    <row r="9" spans="1:12" s="7" customFormat="1" ht="23.25" customHeight="1">
      <c r="A9" s="159" t="s">
        <v>137</v>
      </c>
      <c r="B9" s="159"/>
      <c r="C9" s="159"/>
      <c r="D9" s="159"/>
      <c r="E9" s="159"/>
      <c r="F9" s="159"/>
      <c r="G9" s="159"/>
      <c r="H9" s="35"/>
      <c r="I9" s="27">
        <f t="shared" si="0"/>
        <v>0</v>
      </c>
      <c r="J9" s="53"/>
      <c r="K9" s="56"/>
    </row>
    <row r="10" spans="1:12" s="6" customFormat="1" ht="33" customHeight="1">
      <c r="A10" s="46">
        <v>1</v>
      </c>
      <c r="B10" s="148" t="s">
        <v>14</v>
      </c>
      <c r="C10" s="147" t="s">
        <v>138</v>
      </c>
      <c r="D10" s="15" t="s">
        <v>17</v>
      </c>
      <c r="E10" s="15">
        <v>0.87</v>
      </c>
      <c r="F10" s="15">
        <v>4500</v>
      </c>
      <c r="G10" s="15">
        <f>F10*2</f>
        <v>9000</v>
      </c>
      <c r="H10" s="27"/>
      <c r="I10" s="27">
        <f t="shared" si="0"/>
        <v>467.19</v>
      </c>
      <c r="J10" s="53">
        <v>93438</v>
      </c>
      <c r="K10" s="56">
        <v>114500</v>
      </c>
    </row>
    <row r="11" spans="1:12" ht="22.5" customHeight="1">
      <c r="A11" s="163" t="s">
        <v>125</v>
      </c>
      <c r="B11" s="163"/>
      <c r="C11" s="163"/>
      <c r="D11" s="163"/>
      <c r="E11" s="163"/>
      <c r="F11" s="163"/>
      <c r="G11" s="163"/>
      <c r="H11" s="33"/>
      <c r="I11" s="27" t="e">
        <f t="shared" si="0"/>
        <v>#REF!</v>
      </c>
      <c r="J11" s="53" t="e">
        <f>#REF!+J10</f>
        <v>#REF!</v>
      </c>
      <c r="K11" s="56"/>
    </row>
    <row r="12" spans="1:12" s="7" customFormat="1" ht="22.5" customHeight="1">
      <c r="A12" s="159" t="s">
        <v>122</v>
      </c>
      <c r="B12" s="159"/>
      <c r="C12" s="159"/>
      <c r="D12" s="159"/>
      <c r="E12" s="159"/>
      <c r="F12" s="159"/>
      <c r="G12" s="159"/>
      <c r="H12" s="34"/>
      <c r="I12" s="27">
        <f t="shared" si="0"/>
        <v>0</v>
      </c>
      <c r="J12" s="53"/>
      <c r="K12" s="56"/>
    </row>
    <row r="13" spans="1:12" s="6" customFormat="1" ht="33" customHeight="1">
      <c r="A13" s="46">
        <v>2</v>
      </c>
      <c r="B13" s="41" t="s">
        <v>15</v>
      </c>
      <c r="C13" s="147" t="s">
        <v>123</v>
      </c>
      <c r="D13" s="15" t="s">
        <v>18</v>
      </c>
      <c r="E13" s="15">
        <v>3.28</v>
      </c>
      <c r="F13" s="15">
        <v>16500</v>
      </c>
      <c r="G13" s="15">
        <f>F13*2</f>
        <v>33000</v>
      </c>
      <c r="H13" s="27" t="s">
        <v>33</v>
      </c>
      <c r="I13" s="27">
        <f>L13*0.5/100</f>
        <v>145791.81909999999</v>
      </c>
      <c r="J13" s="53">
        <v>3281820.43</v>
      </c>
      <c r="K13" s="53">
        <v>25876543.390000001</v>
      </c>
      <c r="L13" s="71">
        <f>J13+K13</f>
        <v>29158363.82</v>
      </c>
    </row>
    <row r="14" spans="1:12" s="6" customFormat="1" ht="33" customHeight="1">
      <c r="A14" s="46">
        <v>3</v>
      </c>
      <c r="B14" s="41" t="s">
        <v>49</v>
      </c>
      <c r="C14" s="147" t="s">
        <v>124</v>
      </c>
      <c r="D14" s="15" t="s">
        <v>12</v>
      </c>
      <c r="E14" s="134">
        <v>26.63</v>
      </c>
      <c r="F14" s="134">
        <v>133500</v>
      </c>
      <c r="G14" s="134">
        <f>F14*2</f>
        <v>267000</v>
      </c>
      <c r="H14" s="27"/>
      <c r="I14" s="27">
        <f>L14*0.5/100</f>
        <v>0</v>
      </c>
      <c r="J14" s="53">
        <v>25198397.210000001</v>
      </c>
      <c r="K14" s="53"/>
      <c r="L14" s="71"/>
    </row>
    <row r="15" spans="1:12" s="7" customFormat="1" ht="23.25" customHeight="1">
      <c r="A15" s="160" t="s">
        <v>128</v>
      </c>
      <c r="B15" s="160"/>
      <c r="C15" s="160"/>
      <c r="D15" s="160"/>
      <c r="E15" s="160"/>
      <c r="F15" s="160"/>
      <c r="G15" s="160"/>
      <c r="H15" s="33"/>
      <c r="I15" s="27">
        <f t="shared" si="0"/>
        <v>125991.98605000001</v>
      </c>
      <c r="J15" s="53">
        <v>25198397.210000001</v>
      </c>
      <c r="K15" s="56">
        <v>29</v>
      </c>
    </row>
    <row r="16" spans="1:12" s="7" customFormat="1" ht="22.5" customHeight="1">
      <c r="A16" s="159" t="s">
        <v>126</v>
      </c>
      <c r="B16" s="159"/>
      <c r="C16" s="159"/>
      <c r="D16" s="159"/>
      <c r="E16" s="159"/>
      <c r="F16" s="159"/>
      <c r="G16" s="159"/>
      <c r="H16" s="34"/>
      <c r="I16" s="27">
        <f t="shared" si="0"/>
        <v>0</v>
      </c>
      <c r="J16" s="53"/>
      <c r="K16" s="56"/>
    </row>
    <row r="17" spans="1:12" s="3" customFormat="1" ht="33" customHeight="1">
      <c r="A17" s="46">
        <v>4</v>
      </c>
      <c r="B17" s="41" t="s">
        <v>60</v>
      </c>
      <c r="C17" s="147" t="s">
        <v>142</v>
      </c>
      <c r="D17" s="15" t="s">
        <v>17</v>
      </c>
      <c r="E17" s="15">
        <v>0.81</v>
      </c>
      <c r="F17" s="15">
        <v>4500</v>
      </c>
      <c r="G17" s="15">
        <f>F17*2</f>
        <v>9000</v>
      </c>
      <c r="H17" s="27" t="s">
        <v>33</v>
      </c>
      <c r="I17" s="27">
        <f t="shared" si="0"/>
        <v>3483.5102500000003</v>
      </c>
      <c r="J17" s="53">
        <v>696702.05</v>
      </c>
      <c r="K17" s="56">
        <v>810000</v>
      </c>
    </row>
    <row r="18" spans="1:12" s="7" customFormat="1" ht="22.5" customHeight="1">
      <c r="A18" s="159" t="s">
        <v>127</v>
      </c>
      <c r="B18" s="159"/>
      <c r="C18" s="159"/>
      <c r="D18" s="159"/>
      <c r="E18" s="159"/>
      <c r="F18" s="159"/>
      <c r="G18" s="159"/>
      <c r="H18" s="34"/>
      <c r="I18" s="27">
        <f t="shared" ref="I18:I19" si="1">J18*0.5/100</f>
        <v>0</v>
      </c>
      <c r="J18" s="53"/>
      <c r="K18" s="56"/>
      <c r="L18" s="72" t="s">
        <v>45</v>
      </c>
    </row>
    <row r="19" spans="1:12" s="5" customFormat="1" ht="33" customHeight="1">
      <c r="A19" s="158">
        <v>5</v>
      </c>
      <c r="B19" s="164" t="s">
        <v>103</v>
      </c>
      <c r="C19" s="149" t="s">
        <v>163</v>
      </c>
      <c r="D19" s="165" t="s">
        <v>41</v>
      </c>
      <c r="E19" s="165">
        <v>7.82</v>
      </c>
      <c r="F19" s="165">
        <v>39500</v>
      </c>
      <c r="G19" s="165">
        <f>F19*2</f>
        <v>79000</v>
      </c>
      <c r="H19" s="27"/>
      <c r="I19" s="27">
        <f t="shared" si="1"/>
        <v>39114.651700000002</v>
      </c>
      <c r="J19" s="156">
        <v>7822930.3399999999</v>
      </c>
      <c r="K19" s="56">
        <v>25000000</v>
      </c>
    </row>
    <row r="20" spans="1:12" s="5" customFormat="1" ht="33" customHeight="1">
      <c r="A20" s="158"/>
      <c r="B20" s="164"/>
      <c r="C20" s="149" t="s">
        <v>164</v>
      </c>
      <c r="D20" s="165"/>
      <c r="E20" s="165"/>
      <c r="F20" s="165"/>
      <c r="G20" s="165"/>
      <c r="H20" s="27"/>
      <c r="I20" s="27"/>
      <c r="J20" s="157"/>
      <c r="K20" s="56"/>
    </row>
    <row r="21" spans="1:12" ht="20.25" customHeight="1">
      <c r="A21" s="161" t="s">
        <v>129</v>
      </c>
      <c r="B21" s="161"/>
      <c r="C21" s="161"/>
      <c r="D21" s="161"/>
      <c r="E21" s="161"/>
      <c r="F21" s="161"/>
      <c r="G21" s="161"/>
      <c r="H21" s="32"/>
      <c r="I21" s="27">
        <f t="shared" si="0"/>
        <v>0</v>
      </c>
      <c r="J21" s="53"/>
      <c r="K21" s="56"/>
    </row>
    <row r="22" spans="1:12" ht="20.25" customHeight="1">
      <c r="A22" s="163" t="s">
        <v>121</v>
      </c>
      <c r="B22" s="163"/>
      <c r="C22" s="163"/>
      <c r="D22" s="163"/>
      <c r="E22" s="163"/>
      <c r="F22" s="163"/>
      <c r="G22" s="163"/>
      <c r="H22" s="33"/>
      <c r="I22" s="27">
        <f t="shared" si="0"/>
        <v>0</v>
      </c>
      <c r="J22" s="53"/>
      <c r="K22" s="56"/>
    </row>
    <row r="23" spans="1:12" s="7" customFormat="1" ht="23.25" customHeight="1">
      <c r="A23" s="159" t="s">
        <v>130</v>
      </c>
      <c r="B23" s="159"/>
      <c r="C23" s="159"/>
      <c r="D23" s="159"/>
      <c r="E23" s="159"/>
      <c r="F23" s="159"/>
      <c r="G23" s="159"/>
      <c r="H23" s="35"/>
      <c r="I23" s="27">
        <f t="shared" si="0"/>
        <v>0</v>
      </c>
      <c r="J23" s="53"/>
      <c r="K23" s="56"/>
    </row>
    <row r="24" spans="1:12" s="6" customFormat="1" ht="33" customHeight="1">
      <c r="A24" s="46">
        <v>6</v>
      </c>
      <c r="B24" s="41" t="s">
        <v>54</v>
      </c>
      <c r="C24" s="147" t="s">
        <v>131</v>
      </c>
      <c r="D24" s="15" t="s">
        <v>17</v>
      </c>
      <c r="E24" s="134">
        <v>0.06</v>
      </c>
      <c r="F24" s="15">
        <v>500</v>
      </c>
      <c r="G24" s="15">
        <f>F24*2</f>
        <v>1000</v>
      </c>
      <c r="H24" s="27"/>
      <c r="I24" s="27">
        <f t="shared" si="0"/>
        <v>303.77409999999998</v>
      </c>
      <c r="J24" s="53">
        <v>60754.82</v>
      </c>
      <c r="K24" s="56">
        <v>85000</v>
      </c>
    </row>
    <row r="25" spans="1:12" s="7" customFormat="1" ht="23.25" customHeight="1">
      <c r="A25" s="159" t="s">
        <v>132</v>
      </c>
      <c r="B25" s="159"/>
      <c r="C25" s="159"/>
      <c r="D25" s="159"/>
      <c r="E25" s="159"/>
      <c r="F25" s="159"/>
      <c r="G25" s="159"/>
      <c r="H25" s="35"/>
      <c r="I25" s="27">
        <f t="shared" si="0"/>
        <v>0</v>
      </c>
      <c r="J25" s="53"/>
      <c r="K25" s="56"/>
    </row>
    <row r="26" spans="1:12" s="6" customFormat="1" ht="33" customHeight="1">
      <c r="A26" s="46">
        <v>7</v>
      </c>
      <c r="B26" s="41" t="s">
        <v>55</v>
      </c>
      <c r="C26" s="147" t="s">
        <v>133</v>
      </c>
      <c r="D26" s="15" t="s">
        <v>18</v>
      </c>
      <c r="E26" s="134">
        <v>2.9</v>
      </c>
      <c r="F26" s="15">
        <v>14500</v>
      </c>
      <c r="G26" s="15">
        <f>F26*2</f>
        <v>29000</v>
      </c>
      <c r="H26" s="27"/>
      <c r="I26" s="27">
        <f t="shared" si="0"/>
        <v>14117.96</v>
      </c>
      <c r="J26" s="53">
        <v>2823592</v>
      </c>
      <c r="K26" s="56">
        <v>3220000</v>
      </c>
    </row>
    <row r="27" spans="1:12" s="7" customFormat="1" ht="22.5" customHeight="1">
      <c r="A27" s="159" t="s">
        <v>134</v>
      </c>
      <c r="B27" s="159"/>
      <c r="C27" s="159"/>
      <c r="D27" s="159"/>
      <c r="E27" s="159"/>
      <c r="F27" s="159"/>
      <c r="G27" s="159"/>
      <c r="H27" s="34"/>
      <c r="I27" s="27">
        <f t="shared" si="0"/>
        <v>0</v>
      </c>
      <c r="J27" s="53"/>
      <c r="K27" s="56"/>
    </row>
    <row r="28" spans="1:12" s="5" customFormat="1" ht="33" customHeight="1">
      <c r="A28" s="140">
        <v>8</v>
      </c>
      <c r="B28" s="131" t="s">
        <v>56</v>
      </c>
      <c r="C28" s="150" t="s">
        <v>135</v>
      </c>
      <c r="D28" s="133" t="s">
        <v>18</v>
      </c>
      <c r="E28" s="133">
        <v>2.06</v>
      </c>
      <c r="F28" s="133">
        <v>10500</v>
      </c>
      <c r="G28" s="133">
        <f>F28*2</f>
        <v>21000</v>
      </c>
      <c r="H28" s="27" t="s">
        <v>21</v>
      </c>
      <c r="I28" s="27">
        <f t="shared" si="0"/>
        <v>10325.761500000001</v>
      </c>
      <c r="J28" s="56">
        <v>2065152.3</v>
      </c>
      <c r="K28" s="56"/>
    </row>
    <row r="29" spans="1:12" s="7" customFormat="1" ht="22.5" customHeight="1">
      <c r="A29" s="159" t="s">
        <v>137</v>
      </c>
      <c r="B29" s="159"/>
      <c r="C29" s="159"/>
      <c r="D29" s="159"/>
      <c r="E29" s="159"/>
      <c r="F29" s="159"/>
      <c r="G29" s="159"/>
      <c r="H29" s="34"/>
      <c r="I29" s="27">
        <f t="shared" si="0"/>
        <v>0</v>
      </c>
      <c r="J29" s="53"/>
      <c r="K29" s="56"/>
    </row>
    <row r="30" spans="1:12" s="3" customFormat="1" ht="31.5" customHeight="1">
      <c r="A30" s="45">
        <v>9</v>
      </c>
      <c r="B30" s="41" t="s">
        <v>42</v>
      </c>
      <c r="C30" s="150" t="s">
        <v>136</v>
      </c>
      <c r="D30" s="15" t="s">
        <v>18</v>
      </c>
      <c r="E30" s="141">
        <v>2.56</v>
      </c>
      <c r="F30" s="141">
        <v>13000</v>
      </c>
      <c r="G30" s="134">
        <f>F30*2</f>
        <v>26000</v>
      </c>
      <c r="H30" s="27" t="s">
        <v>21</v>
      </c>
      <c r="I30" s="27">
        <f t="shared" si="0"/>
        <v>12487.357</v>
      </c>
      <c r="J30" s="53">
        <v>2497471.4</v>
      </c>
      <c r="K30" s="57"/>
    </row>
    <row r="31" spans="1:12" s="7" customFormat="1" ht="23.25" customHeight="1">
      <c r="A31" s="160" t="s">
        <v>128</v>
      </c>
      <c r="B31" s="160"/>
      <c r="C31" s="160"/>
      <c r="D31" s="160"/>
      <c r="E31" s="160"/>
      <c r="F31" s="160"/>
      <c r="G31" s="160"/>
      <c r="H31" s="33"/>
      <c r="I31" s="27">
        <f t="shared" si="0"/>
        <v>0</v>
      </c>
      <c r="J31" s="53"/>
      <c r="K31" s="56"/>
    </row>
    <row r="32" spans="1:12" s="7" customFormat="1" ht="22.5" customHeight="1">
      <c r="A32" s="159" t="s">
        <v>127</v>
      </c>
      <c r="B32" s="159"/>
      <c r="C32" s="159"/>
      <c r="D32" s="159"/>
      <c r="E32" s="159"/>
      <c r="F32" s="159"/>
      <c r="G32" s="159"/>
      <c r="H32" s="34"/>
      <c r="I32" s="27">
        <f t="shared" si="0"/>
        <v>0</v>
      </c>
      <c r="J32" s="53"/>
      <c r="K32" s="56"/>
    </row>
    <row r="33" spans="1:12" s="6" customFormat="1" ht="33" customHeight="1">
      <c r="A33" s="46">
        <v>10</v>
      </c>
      <c r="B33" s="41" t="s">
        <v>111</v>
      </c>
      <c r="C33" s="147" t="s">
        <v>139</v>
      </c>
      <c r="D33" s="15" t="s">
        <v>17</v>
      </c>
      <c r="E33" s="134">
        <v>0.38</v>
      </c>
      <c r="F33" s="15">
        <v>2500</v>
      </c>
      <c r="G33" s="15">
        <f>F33*2</f>
        <v>5000</v>
      </c>
      <c r="H33" s="27" t="s">
        <v>16</v>
      </c>
      <c r="I33" s="27">
        <f t="shared" si="0"/>
        <v>2070.4740000000002</v>
      </c>
      <c r="J33" s="53">
        <v>414094.8</v>
      </c>
      <c r="K33" s="56">
        <v>1127000</v>
      </c>
    </row>
    <row r="34" spans="1:12" s="7" customFormat="1" ht="22.5" customHeight="1">
      <c r="A34" s="159" t="s">
        <v>140</v>
      </c>
      <c r="B34" s="159"/>
      <c r="C34" s="159"/>
      <c r="D34" s="159"/>
      <c r="E34" s="159"/>
      <c r="F34" s="159"/>
      <c r="G34" s="159"/>
      <c r="H34" s="34"/>
      <c r="I34" s="27">
        <f t="shared" ref="I34:I35" si="2">J34*0.5/100</f>
        <v>0</v>
      </c>
      <c r="J34" s="53"/>
      <c r="K34" s="56"/>
    </row>
    <row r="35" spans="1:12" s="5" customFormat="1" ht="33" customHeight="1">
      <c r="A35" s="45">
        <v>11</v>
      </c>
      <c r="B35" s="41" t="s">
        <v>61</v>
      </c>
      <c r="C35" s="147" t="s">
        <v>165</v>
      </c>
      <c r="D35" s="15" t="s">
        <v>17</v>
      </c>
      <c r="E35" s="134">
        <v>0.19</v>
      </c>
      <c r="F35" s="15">
        <v>1000</v>
      </c>
      <c r="G35" s="15">
        <f>F35*2</f>
        <v>2000</v>
      </c>
      <c r="H35" s="27"/>
      <c r="I35" s="27">
        <f t="shared" si="2"/>
        <v>875.11440000000005</v>
      </c>
      <c r="J35" s="53">
        <v>175022.88</v>
      </c>
      <c r="K35" s="56">
        <v>25000000</v>
      </c>
      <c r="L35" s="72" t="s">
        <v>44</v>
      </c>
    </row>
    <row r="36" spans="1:12" ht="20.25" customHeight="1">
      <c r="A36" s="161" t="s">
        <v>141</v>
      </c>
      <c r="B36" s="161"/>
      <c r="C36" s="161"/>
      <c r="D36" s="161"/>
      <c r="E36" s="161"/>
      <c r="F36" s="161"/>
      <c r="G36" s="161"/>
      <c r="H36" s="32"/>
      <c r="I36" s="27">
        <f t="shared" si="0"/>
        <v>0</v>
      </c>
      <c r="J36" s="53"/>
      <c r="K36" s="56"/>
    </row>
    <row r="37" spans="1:12" ht="20.25" customHeight="1">
      <c r="A37" s="160" t="s">
        <v>121</v>
      </c>
      <c r="B37" s="160"/>
      <c r="C37" s="160"/>
      <c r="D37" s="160"/>
      <c r="E37" s="160"/>
      <c r="F37" s="160"/>
      <c r="G37" s="160"/>
      <c r="H37" s="33"/>
      <c r="I37" s="27">
        <f t="shared" si="0"/>
        <v>0</v>
      </c>
      <c r="J37" s="53"/>
      <c r="K37" s="56"/>
    </row>
    <row r="38" spans="1:12" s="7" customFormat="1" ht="23.25" customHeight="1">
      <c r="A38" s="159" t="s">
        <v>130</v>
      </c>
      <c r="B38" s="159"/>
      <c r="C38" s="159"/>
      <c r="D38" s="159"/>
      <c r="E38" s="159"/>
      <c r="F38" s="159"/>
      <c r="G38" s="159"/>
      <c r="H38" s="35" t="s">
        <v>0</v>
      </c>
      <c r="I38" s="27">
        <f t="shared" ref="I38" si="3">J38*0.5/100</f>
        <v>0</v>
      </c>
      <c r="J38" s="53"/>
      <c r="K38" s="56"/>
    </row>
    <row r="39" spans="1:12" s="6" customFormat="1" ht="50.25" customHeight="1">
      <c r="A39" s="46">
        <v>12</v>
      </c>
      <c r="B39" s="41" t="s">
        <v>57</v>
      </c>
      <c r="C39" s="147" t="s">
        <v>143</v>
      </c>
      <c r="D39" s="151" t="s">
        <v>144</v>
      </c>
      <c r="E39" s="134">
        <v>13.65</v>
      </c>
      <c r="F39" s="134">
        <v>68500</v>
      </c>
      <c r="G39" s="134">
        <f>F39*2</f>
        <v>137000</v>
      </c>
      <c r="H39" s="27"/>
      <c r="I39" s="27">
        <f t="shared" si="0"/>
        <v>66487.02</v>
      </c>
      <c r="J39" s="53">
        <v>13297404</v>
      </c>
      <c r="K39" s="56">
        <v>16000000</v>
      </c>
    </row>
    <row r="40" spans="1:12" s="7" customFormat="1" ht="23.25" customHeight="1">
      <c r="A40" s="160" t="s">
        <v>125</v>
      </c>
      <c r="B40" s="160"/>
      <c r="C40" s="160"/>
      <c r="D40" s="160"/>
      <c r="E40" s="160"/>
      <c r="F40" s="160"/>
      <c r="G40" s="160"/>
      <c r="H40" s="33"/>
      <c r="I40" s="27">
        <f t="shared" si="0"/>
        <v>0</v>
      </c>
      <c r="J40" s="53"/>
      <c r="K40" s="56"/>
    </row>
    <row r="41" spans="1:12" s="7" customFormat="1" ht="27" customHeight="1">
      <c r="A41" s="159" t="s">
        <v>145</v>
      </c>
      <c r="B41" s="159"/>
      <c r="C41" s="159"/>
      <c r="D41" s="159"/>
      <c r="E41" s="159"/>
      <c r="F41" s="159"/>
      <c r="G41" s="159"/>
      <c r="H41" s="34"/>
      <c r="I41" s="27">
        <f t="shared" ref="I41:I43" si="4">J41*0.5/100</f>
        <v>0</v>
      </c>
      <c r="J41" s="53"/>
      <c r="K41" s="56"/>
    </row>
    <row r="42" spans="1:12" s="6" customFormat="1" ht="45" customHeight="1">
      <c r="A42" s="68">
        <v>13</v>
      </c>
      <c r="B42" s="41" t="s">
        <v>53</v>
      </c>
      <c r="C42" s="147" t="s">
        <v>146</v>
      </c>
      <c r="D42" s="151" t="s">
        <v>144</v>
      </c>
      <c r="E42" s="134">
        <v>13.9</v>
      </c>
      <c r="F42" s="15">
        <v>69500</v>
      </c>
      <c r="G42" s="15">
        <f>F42*2</f>
        <v>139000</v>
      </c>
      <c r="H42" s="27"/>
      <c r="I42" s="27">
        <f t="shared" si="4"/>
        <v>69077.634999999995</v>
      </c>
      <c r="J42" s="53">
        <v>13815527</v>
      </c>
      <c r="K42" s="56">
        <v>21000000</v>
      </c>
    </row>
    <row r="43" spans="1:12" s="7" customFormat="1" ht="23.25" customHeight="1">
      <c r="A43" s="160" t="s">
        <v>128</v>
      </c>
      <c r="B43" s="160"/>
      <c r="C43" s="160"/>
      <c r="D43" s="160"/>
      <c r="E43" s="160"/>
      <c r="F43" s="160"/>
      <c r="G43" s="160"/>
      <c r="H43" s="33"/>
      <c r="I43" s="27">
        <f t="shared" si="4"/>
        <v>0</v>
      </c>
      <c r="J43" s="53"/>
      <c r="K43" s="56"/>
    </row>
    <row r="44" spans="1:12" s="7" customFormat="1" ht="22.5" customHeight="1">
      <c r="A44" s="159" t="s">
        <v>140</v>
      </c>
      <c r="B44" s="159"/>
      <c r="C44" s="159"/>
      <c r="D44" s="159"/>
      <c r="E44" s="159"/>
      <c r="F44" s="159"/>
      <c r="G44" s="159"/>
      <c r="H44" s="34"/>
      <c r="I44" s="27">
        <f t="shared" si="0"/>
        <v>0</v>
      </c>
      <c r="J44" s="53"/>
      <c r="K44" s="56"/>
    </row>
    <row r="45" spans="1:12" s="5" customFormat="1" ht="52.5" customHeight="1">
      <c r="A45" s="45">
        <v>14</v>
      </c>
      <c r="B45" s="41" t="s">
        <v>62</v>
      </c>
      <c r="C45" s="147" t="s">
        <v>147</v>
      </c>
      <c r="D45" s="151" t="s">
        <v>144</v>
      </c>
      <c r="E45" s="134">
        <v>15.47</v>
      </c>
      <c r="F45" s="134">
        <v>77500</v>
      </c>
      <c r="G45" s="134">
        <f>F45*2</f>
        <v>155000</v>
      </c>
      <c r="H45" s="27"/>
      <c r="I45" s="27">
        <f t="shared" si="0"/>
        <v>73540.2</v>
      </c>
      <c r="J45" s="53">
        <v>14708040</v>
      </c>
      <c r="K45" s="56">
        <v>25000000</v>
      </c>
      <c r="L45" s="72" t="s">
        <v>44</v>
      </c>
    </row>
    <row r="46" spans="1:12" s="5" customFormat="1" ht="34.5" customHeight="1">
      <c r="A46" s="158"/>
      <c r="B46" s="158"/>
      <c r="C46" s="158"/>
      <c r="D46" s="158"/>
      <c r="E46" s="158"/>
      <c r="F46" s="158"/>
      <c r="G46" s="158"/>
      <c r="H46" s="27"/>
      <c r="I46" s="27"/>
      <c r="J46" s="53"/>
      <c r="K46" s="56"/>
      <c r="L46" s="91"/>
    </row>
    <row r="47" spans="1:12" ht="20.25" customHeight="1">
      <c r="A47" s="161" t="s">
        <v>148</v>
      </c>
      <c r="B47" s="161"/>
      <c r="C47" s="161"/>
      <c r="D47" s="161"/>
      <c r="E47" s="161"/>
      <c r="F47" s="161"/>
      <c r="G47" s="161"/>
      <c r="H47" s="32"/>
      <c r="I47" s="27">
        <f>J47*0.5/100</f>
        <v>0</v>
      </c>
      <c r="J47" s="53"/>
      <c r="K47" s="56"/>
    </row>
    <row r="48" spans="1:12" s="7" customFormat="1" ht="22.5" customHeight="1">
      <c r="A48" s="176" t="s">
        <v>149</v>
      </c>
      <c r="B48" s="176"/>
      <c r="C48" s="176"/>
      <c r="D48" s="176"/>
      <c r="E48" s="176"/>
      <c r="F48" s="176"/>
      <c r="G48" s="176"/>
      <c r="H48" s="34"/>
      <c r="I48" s="27">
        <f>J48*0.5/100</f>
        <v>0</v>
      </c>
      <c r="J48" s="53"/>
      <c r="K48" s="56"/>
    </row>
    <row r="49" spans="1:12" s="7" customFormat="1" ht="36" customHeight="1">
      <c r="A49" s="89">
        <v>15</v>
      </c>
      <c r="B49" s="41" t="s">
        <v>58</v>
      </c>
      <c r="C49" s="152" t="s">
        <v>150</v>
      </c>
      <c r="D49" s="151" t="s">
        <v>151</v>
      </c>
      <c r="E49" s="65">
        <v>2.2200000000000002</v>
      </c>
      <c r="F49" s="65">
        <v>11500</v>
      </c>
      <c r="G49" s="15">
        <f>F49*2</f>
        <v>23000</v>
      </c>
      <c r="H49" s="66"/>
      <c r="I49" s="27">
        <f>J49*0.5/100</f>
        <v>5000</v>
      </c>
      <c r="J49" s="53">
        <v>1000000</v>
      </c>
      <c r="K49" s="56"/>
    </row>
    <row r="50" spans="1:12" s="5" customFormat="1" ht="24.75" customHeight="1">
      <c r="A50" s="158"/>
      <c r="B50" s="158"/>
      <c r="C50" s="158"/>
      <c r="D50" s="158"/>
      <c r="E50" s="158"/>
      <c r="F50" s="158"/>
      <c r="G50" s="158"/>
      <c r="H50" s="27"/>
      <c r="I50" s="27"/>
      <c r="J50" s="53"/>
      <c r="K50" s="56"/>
      <c r="L50" s="91"/>
    </row>
    <row r="51" spans="1:12" ht="20.25" customHeight="1">
      <c r="A51" s="161" t="s">
        <v>152</v>
      </c>
      <c r="B51" s="161"/>
      <c r="C51" s="161"/>
      <c r="D51" s="161"/>
      <c r="E51" s="161"/>
      <c r="F51" s="161"/>
      <c r="G51" s="161"/>
      <c r="H51" s="32"/>
      <c r="I51" s="27">
        <f>J51*0.5/100</f>
        <v>0</v>
      </c>
      <c r="J51" s="53"/>
      <c r="K51" s="56"/>
    </row>
    <row r="52" spans="1:12" ht="48.75" customHeight="1">
      <c r="A52" s="135">
        <v>16</v>
      </c>
      <c r="B52" s="131" t="s">
        <v>95</v>
      </c>
      <c r="C52" s="150" t="s">
        <v>154</v>
      </c>
      <c r="D52" s="151" t="s">
        <v>153</v>
      </c>
      <c r="E52" s="133">
        <v>4.57</v>
      </c>
      <c r="F52" s="133">
        <v>23000</v>
      </c>
      <c r="G52" s="133">
        <f>F52*2</f>
        <v>46000</v>
      </c>
      <c r="H52" s="27"/>
      <c r="I52" s="27">
        <f t="shared" ref="I52" si="5">J52*0.5/100</f>
        <v>19928.195</v>
      </c>
      <c r="J52" s="51">
        <f>'CSS CRS'!E17</f>
        <v>3985639</v>
      </c>
      <c r="K52" s="56">
        <v>1350000</v>
      </c>
    </row>
    <row r="53" spans="1:12" ht="20.25" customHeight="1">
      <c r="A53" s="161" t="s">
        <v>155</v>
      </c>
      <c r="B53" s="161"/>
      <c r="C53" s="161"/>
      <c r="D53" s="161"/>
      <c r="E53" s="161"/>
      <c r="F53" s="161"/>
      <c r="G53" s="161"/>
      <c r="H53" s="32"/>
      <c r="I53" s="27">
        <f t="shared" si="0"/>
        <v>0</v>
      </c>
      <c r="J53" s="53"/>
      <c r="K53" s="56"/>
    </row>
    <row r="54" spans="1:12" ht="20.25" customHeight="1">
      <c r="A54" s="160" t="s">
        <v>121</v>
      </c>
      <c r="B54" s="160"/>
      <c r="C54" s="160"/>
      <c r="D54" s="160"/>
      <c r="E54" s="160"/>
      <c r="F54" s="160"/>
      <c r="G54" s="160"/>
      <c r="H54" s="32"/>
      <c r="I54" s="27">
        <f t="shared" si="0"/>
        <v>0</v>
      </c>
      <c r="K54" s="56"/>
    </row>
    <row r="55" spans="1:12" ht="24" customHeight="1">
      <c r="A55" s="159" t="s">
        <v>130</v>
      </c>
      <c r="B55" s="159"/>
      <c r="C55" s="159"/>
      <c r="D55" s="159"/>
      <c r="E55" s="159"/>
      <c r="F55" s="159"/>
      <c r="G55" s="159"/>
      <c r="H55" s="36"/>
      <c r="I55" s="27">
        <f t="shared" si="0"/>
        <v>0</v>
      </c>
      <c r="K55" s="56"/>
    </row>
    <row r="56" spans="1:12" ht="32.25" customHeight="1">
      <c r="A56" s="68">
        <v>17</v>
      </c>
      <c r="B56" s="139" t="s">
        <v>109</v>
      </c>
      <c r="C56" s="153" t="s">
        <v>157</v>
      </c>
      <c r="D56" s="12" t="s">
        <v>18</v>
      </c>
      <c r="E56" s="12">
        <v>2.34</v>
      </c>
      <c r="F56" s="12">
        <v>12000</v>
      </c>
      <c r="G56" s="15">
        <f>F56*2</f>
        <v>24000</v>
      </c>
      <c r="H56" s="27"/>
      <c r="I56" s="27">
        <f t="shared" si="0"/>
        <v>11746.548200000001</v>
      </c>
      <c r="J56" s="58">
        <v>2349309.64</v>
      </c>
      <c r="K56" s="56">
        <v>2700000</v>
      </c>
    </row>
    <row r="57" spans="1:12" s="7" customFormat="1" ht="23.25" customHeight="1">
      <c r="A57" s="159" t="s">
        <v>132</v>
      </c>
      <c r="B57" s="159"/>
      <c r="C57" s="159"/>
      <c r="D57" s="159"/>
      <c r="E57" s="159"/>
      <c r="F57" s="159"/>
      <c r="G57" s="159"/>
      <c r="H57" s="35"/>
      <c r="I57" s="27">
        <f t="shared" si="0"/>
        <v>0</v>
      </c>
      <c r="J57" s="53"/>
      <c r="K57" s="56"/>
    </row>
    <row r="58" spans="1:12" s="6" customFormat="1" ht="33" customHeight="1">
      <c r="A58" s="46">
        <v>18</v>
      </c>
      <c r="B58" s="139" t="s">
        <v>110</v>
      </c>
      <c r="C58" s="153" t="s">
        <v>161</v>
      </c>
      <c r="D58" s="116" t="s">
        <v>18</v>
      </c>
      <c r="E58" s="134">
        <v>2.56</v>
      </c>
      <c r="F58" s="134">
        <v>13000</v>
      </c>
      <c r="G58" s="134">
        <f>F58*2</f>
        <v>26000</v>
      </c>
      <c r="H58" s="27"/>
      <c r="I58" s="27">
        <f t="shared" si="0"/>
        <v>12287.257350000002</v>
      </c>
      <c r="J58" s="54">
        <v>2457451.4700000002</v>
      </c>
      <c r="K58" s="56">
        <v>2900000</v>
      </c>
    </row>
    <row r="59" spans="1:12" s="7" customFormat="1" ht="22.5" customHeight="1">
      <c r="A59" s="159" t="s">
        <v>134</v>
      </c>
      <c r="B59" s="159"/>
      <c r="C59" s="159"/>
      <c r="D59" s="159"/>
      <c r="E59" s="159"/>
      <c r="F59" s="159"/>
      <c r="G59" s="159"/>
      <c r="H59" s="34"/>
      <c r="I59" s="27">
        <f t="shared" ref="I59" si="6">J59*0.5/100</f>
        <v>0</v>
      </c>
      <c r="J59" s="53"/>
      <c r="K59" s="56"/>
    </row>
    <row r="60" spans="1:12" s="6" customFormat="1" ht="33" customHeight="1">
      <c r="A60" s="142">
        <v>19</v>
      </c>
      <c r="B60" s="131" t="s">
        <v>98</v>
      </c>
      <c r="C60" s="154" t="s">
        <v>158</v>
      </c>
      <c r="D60" s="132" t="s">
        <v>17</v>
      </c>
      <c r="E60" s="133">
        <v>0.7</v>
      </c>
      <c r="F60" s="133">
        <v>4000</v>
      </c>
      <c r="G60" s="133">
        <f>F60*2</f>
        <v>8000</v>
      </c>
      <c r="H60" s="27"/>
      <c r="I60" s="27">
        <f t="shared" ref="I60" si="7">J60*0.5/100</f>
        <v>3600</v>
      </c>
      <c r="J60" s="54">
        <v>720000</v>
      </c>
      <c r="K60" s="56">
        <v>2900000</v>
      </c>
    </row>
    <row r="61" spans="1:12" s="8" customFormat="1" ht="27.75" customHeight="1">
      <c r="A61" s="159" t="s">
        <v>156</v>
      </c>
      <c r="B61" s="159"/>
      <c r="C61" s="159"/>
      <c r="D61" s="159"/>
      <c r="E61" s="159"/>
      <c r="F61" s="159"/>
      <c r="G61" s="159"/>
      <c r="H61" s="37"/>
      <c r="I61" s="27">
        <f t="shared" si="0"/>
        <v>0</v>
      </c>
      <c r="J61" s="55"/>
      <c r="K61" s="56"/>
    </row>
    <row r="62" spans="1:12" ht="33.75" customHeight="1">
      <c r="A62" s="130">
        <v>20</v>
      </c>
      <c r="B62" s="131" t="s">
        <v>59</v>
      </c>
      <c r="C62" s="150" t="s">
        <v>159</v>
      </c>
      <c r="D62" s="132" t="s">
        <v>17</v>
      </c>
      <c r="E62" s="132">
        <v>0.93</v>
      </c>
      <c r="F62" s="132">
        <v>5000</v>
      </c>
      <c r="G62" s="133">
        <f>F62*2</f>
        <v>10000</v>
      </c>
      <c r="H62" s="27"/>
      <c r="I62" s="27">
        <f t="shared" si="0"/>
        <v>4675.7009499999995</v>
      </c>
      <c r="J62" s="51">
        <v>935140.19</v>
      </c>
      <c r="K62" s="56">
        <v>1350000</v>
      </c>
    </row>
    <row r="63" spans="1:12" ht="33.75" customHeight="1">
      <c r="A63" s="162"/>
      <c r="B63" s="162"/>
      <c r="C63" s="162"/>
      <c r="D63" s="162"/>
      <c r="E63" s="162"/>
      <c r="F63" s="162"/>
      <c r="G63" s="162"/>
      <c r="H63" s="27"/>
      <c r="I63" s="27"/>
      <c r="K63" s="56"/>
    </row>
    <row r="64" spans="1:12" ht="20.25" customHeight="1">
      <c r="A64" s="161" t="s">
        <v>160</v>
      </c>
      <c r="B64" s="161"/>
      <c r="C64" s="161"/>
      <c r="D64" s="161"/>
      <c r="E64" s="161"/>
      <c r="F64" s="161"/>
      <c r="G64" s="161"/>
      <c r="H64" s="32"/>
      <c r="I64" s="27">
        <f t="shared" si="0"/>
        <v>0</v>
      </c>
      <c r="J64" s="53"/>
      <c r="K64" s="56"/>
    </row>
    <row r="65" spans="1:11" ht="20.25" customHeight="1">
      <c r="A65" s="160" t="s">
        <v>121</v>
      </c>
      <c r="B65" s="160"/>
      <c r="C65" s="160"/>
      <c r="D65" s="160"/>
      <c r="E65" s="160"/>
      <c r="F65" s="160"/>
      <c r="G65" s="160"/>
      <c r="H65" s="32"/>
      <c r="I65" s="27">
        <f t="shared" si="0"/>
        <v>0</v>
      </c>
      <c r="K65" s="56"/>
    </row>
    <row r="66" spans="1:11" s="8" customFormat="1" ht="27.75" customHeight="1">
      <c r="A66" s="159" t="s">
        <v>156</v>
      </c>
      <c r="B66" s="159"/>
      <c r="C66" s="159"/>
      <c r="D66" s="159"/>
      <c r="E66" s="159"/>
      <c r="F66" s="159"/>
      <c r="G66" s="159"/>
      <c r="H66" s="37"/>
      <c r="I66" s="27">
        <f t="shared" ref="I66:I69" si="8">J66*0.5/100</f>
        <v>0</v>
      </c>
      <c r="J66" s="55"/>
      <c r="K66" s="56"/>
    </row>
    <row r="67" spans="1:11" ht="55.5" customHeight="1">
      <c r="A67" s="130">
        <v>21</v>
      </c>
      <c r="B67" s="131" t="s">
        <v>108</v>
      </c>
      <c r="C67" s="150" t="s">
        <v>167</v>
      </c>
      <c r="D67" s="132" t="s">
        <v>10</v>
      </c>
      <c r="E67" s="132">
        <v>21.1</v>
      </c>
      <c r="F67" s="132">
        <v>105500</v>
      </c>
      <c r="G67" s="133">
        <f>F67*2</f>
        <v>211000</v>
      </c>
      <c r="H67" s="27"/>
      <c r="I67" s="27">
        <f t="shared" si="8"/>
        <v>4675.7009499999995</v>
      </c>
      <c r="J67" s="51">
        <v>935140.19</v>
      </c>
      <c r="K67" s="56">
        <v>1350000</v>
      </c>
    </row>
    <row r="68" spans="1:11" ht="24" customHeight="1">
      <c r="A68" s="159" t="s">
        <v>127</v>
      </c>
      <c r="B68" s="159"/>
      <c r="C68" s="159"/>
      <c r="D68" s="159"/>
      <c r="E68" s="159"/>
      <c r="F68" s="159"/>
      <c r="G68" s="159"/>
      <c r="H68" s="36"/>
      <c r="I68" s="27">
        <f t="shared" si="8"/>
        <v>0</v>
      </c>
      <c r="K68" s="56"/>
    </row>
    <row r="69" spans="1:11" ht="32.25" customHeight="1">
      <c r="A69" s="101">
        <v>22</v>
      </c>
      <c r="B69" s="41" t="s">
        <v>65</v>
      </c>
      <c r="C69" s="155" t="s">
        <v>168</v>
      </c>
      <c r="D69" s="12" t="s">
        <v>41</v>
      </c>
      <c r="E69" s="134">
        <v>7.83</v>
      </c>
      <c r="F69" s="134">
        <v>39500</v>
      </c>
      <c r="G69" s="134">
        <f>F69*2</f>
        <v>79000</v>
      </c>
      <c r="H69" s="27" t="s">
        <v>33</v>
      </c>
      <c r="I69" s="27">
        <f t="shared" si="8"/>
        <v>38658.249049999999</v>
      </c>
      <c r="J69" s="16">
        <v>7731649.8099999996</v>
      </c>
      <c r="K69" s="56">
        <v>9100000</v>
      </c>
    </row>
    <row r="70" spans="1:11" s="6" customFormat="1" ht="33" customHeight="1">
      <c r="A70" s="47"/>
      <c r="B70" s="42"/>
      <c r="C70" s="26"/>
      <c r="D70" s="4"/>
      <c r="E70" s="4"/>
      <c r="F70" s="4"/>
      <c r="G70" s="4"/>
      <c r="H70" s="27"/>
      <c r="I70" s="27">
        <f t="shared" ref="I70:I80" si="9">J70*0.5/100</f>
        <v>0</v>
      </c>
      <c r="J70" s="53"/>
      <c r="K70" s="56"/>
    </row>
    <row r="71" spans="1:11" s="6" customFormat="1" ht="33" customHeight="1">
      <c r="A71" s="47"/>
      <c r="B71" s="42"/>
      <c r="C71" s="26"/>
      <c r="D71" s="4"/>
      <c r="E71" s="4"/>
      <c r="F71" s="4"/>
      <c r="G71" s="4"/>
      <c r="H71" s="27"/>
      <c r="I71" s="27">
        <f t="shared" si="9"/>
        <v>0</v>
      </c>
      <c r="J71" s="53"/>
      <c r="K71" s="56"/>
    </row>
    <row r="72" spans="1:11" s="6" customFormat="1" ht="20.25" customHeight="1">
      <c r="A72" s="47"/>
      <c r="B72" s="42"/>
      <c r="C72" s="26"/>
      <c r="D72" s="4"/>
      <c r="E72" s="4"/>
      <c r="F72" s="4"/>
      <c r="G72" s="4"/>
      <c r="H72" s="27"/>
      <c r="I72" s="27">
        <f t="shared" si="9"/>
        <v>0</v>
      </c>
      <c r="J72" s="53"/>
      <c r="K72" s="56"/>
    </row>
    <row r="73" spans="1:11" s="6" customFormat="1" ht="20.25" customHeight="1">
      <c r="A73" s="47"/>
      <c r="B73" s="42"/>
      <c r="C73" s="26"/>
      <c r="D73" s="4"/>
      <c r="E73" s="4"/>
      <c r="F73" s="4"/>
      <c r="G73" s="4"/>
      <c r="H73" s="27"/>
      <c r="I73" s="27">
        <f t="shared" si="9"/>
        <v>0</v>
      </c>
      <c r="J73" s="53"/>
      <c r="K73" s="56"/>
    </row>
    <row r="74" spans="1:11" ht="15.75">
      <c r="I74" s="27">
        <f t="shared" si="9"/>
        <v>0</v>
      </c>
    </row>
    <row r="75" spans="1:11" ht="15.75">
      <c r="I75" s="27">
        <f t="shared" si="9"/>
        <v>0</v>
      </c>
    </row>
    <row r="76" spans="1:11" ht="15.75">
      <c r="I76" s="27">
        <f t="shared" si="9"/>
        <v>0</v>
      </c>
    </row>
    <row r="77" spans="1:11" ht="24.75" hidden="1" customHeight="1">
      <c r="I77" s="27">
        <f t="shared" si="9"/>
        <v>0</v>
      </c>
    </row>
    <row r="78" spans="1:11" ht="15.75" hidden="1">
      <c r="C78" s="21"/>
      <c r="D78" s="22"/>
      <c r="I78" s="27">
        <f t="shared" si="9"/>
        <v>0</v>
      </c>
    </row>
    <row r="79" spans="1:11" ht="15.75" hidden="1">
      <c r="C79" s="23"/>
      <c r="D79" s="24"/>
      <c r="E79" s="25"/>
      <c r="I79" s="27">
        <f t="shared" si="9"/>
        <v>0</v>
      </c>
    </row>
    <row r="80" spans="1:11" ht="15.75" hidden="1">
      <c r="I80" s="27">
        <f t="shared" si="9"/>
        <v>0</v>
      </c>
    </row>
  </sheetData>
  <mergeCells count="56">
    <mergeCell ref="A68:G68"/>
    <mergeCell ref="F1:G1"/>
    <mergeCell ref="A7:G7"/>
    <mergeCell ref="A2:G2"/>
    <mergeCell ref="A3:G3"/>
    <mergeCell ref="A5:A6"/>
    <mergeCell ref="B5:B6"/>
    <mergeCell ref="C5:C6"/>
    <mergeCell ref="D5:D6"/>
    <mergeCell ref="E5:E6"/>
    <mergeCell ref="F5:G5"/>
    <mergeCell ref="A8:G8"/>
    <mergeCell ref="A16:G16"/>
    <mergeCell ref="A32:G32"/>
    <mergeCell ref="A48:G48"/>
    <mergeCell ref="A9:G9"/>
    <mergeCell ref="A11:G11"/>
    <mergeCell ref="A18:G18"/>
    <mergeCell ref="A12:G12"/>
    <mergeCell ref="A43:G43"/>
    <mergeCell ref="A40:G40"/>
    <mergeCell ref="B19:B20"/>
    <mergeCell ref="D19:D20"/>
    <mergeCell ref="G19:G20"/>
    <mergeCell ref="E19:E20"/>
    <mergeCell ref="F19:F20"/>
    <mergeCell ref="A63:G63"/>
    <mergeCell ref="A50:G50"/>
    <mergeCell ref="A46:G46"/>
    <mergeCell ref="A47:G47"/>
    <mergeCell ref="A21:G21"/>
    <mergeCell ref="A31:G31"/>
    <mergeCell ref="A23:G23"/>
    <mergeCell ref="A36:G36"/>
    <mergeCell ref="A37:G37"/>
    <mergeCell ref="A22:G22"/>
    <mergeCell ref="A25:G25"/>
    <mergeCell ref="A27:G27"/>
    <mergeCell ref="A29:G29"/>
    <mergeCell ref="A59:G59"/>
    <mergeCell ref="J19:J20"/>
    <mergeCell ref="A19:A20"/>
    <mergeCell ref="A66:G66"/>
    <mergeCell ref="A57:G57"/>
    <mergeCell ref="A15:G15"/>
    <mergeCell ref="A53:G53"/>
    <mergeCell ref="A54:G54"/>
    <mergeCell ref="A55:G55"/>
    <mergeCell ref="A34:G34"/>
    <mergeCell ref="A38:G38"/>
    <mergeCell ref="A44:G44"/>
    <mergeCell ref="A41:G41"/>
    <mergeCell ref="A64:G64"/>
    <mergeCell ref="A51:G51"/>
    <mergeCell ref="A65:G65"/>
    <mergeCell ref="A61:G61"/>
  </mergeCells>
  <pageMargins left="0.34" right="0.17" top="0.19" bottom="0.32" header="0.22" footer="0.3"/>
  <pageSetup paperSize="9" scale="79" orientation="landscape" r:id="rId1"/>
  <rowBreaks count="4" manualBreakCount="4">
    <brk id="20" max="6" man="1"/>
    <brk id="35" max="6" man="1"/>
    <brk id="52" max="6" man="1"/>
    <brk id="7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0"/>
  <sheetViews>
    <sheetView view="pageBreakPreview" topLeftCell="A7" zoomScaleNormal="100" zoomScaleSheetLayoutView="100" workbookViewId="0">
      <selection activeCell="A2" sqref="A2:G3"/>
    </sheetView>
  </sheetViews>
  <sheetFormatPr defaultRowHeight="15"/>
  <cols>
    <col min="1" max="1" width="5.7109375" style="74" customWidth="1"/>
    <col min="2" max="2" width="34.42578125" style="99" customWidth="1"/>
    <col min="3" max="3" width="64.85546875" style="63" customWidth="1"/>
    <col min="4" max="4" width="14.7109375" style="69" customWidth="1"/>
    <col min="5" max="5" width="9.28515625" style="85" bestFit="1" customWidth="1"/>
    <col min="6" max="6" width="14.42578125" style="10" bestFit="1" customWidth="1"/>
    <col min="7" max="7" width="12.28515625" style="10" customWidth="1"/>
  </cols>
  <sheetData>
    <row r="1" spans="1:10">
      <c r="A1" s="73"/>
      <c r="B1" s="92"/>
      <c r="F1" s="166"/>
      <c r="G1" s="167"/>
    </row>
    <row r="2" spans="1:10" ht="20.25">
      <c r="A2" s="217" t="s">
        <v>1</v>
      </c>
      <c r="B2" s="217"/>
      <c r="C2" s="217"/>
      <c r="D2" s="217"/>
      <c r="E2" s="217"/>
      <c r="F2" s="217"/>
      <c r="G2" s="217"/>
    </row>
    <row r="3" spans="1:10" ht="20.25">
      <c r="A3" s="218" t="s">
        <v>13</v>
      </c>
      <c r="B3" s="218"/>
      <c r="C3" s="218"/>
      <c r="D3" s="218"/>
      <c r="E3" s="218"/>
      <c r="F3" s="218"/>
      <c r="G3" s="218"/>
    </row>
    <row r="4" spans="1:10" ht="3.75" customHeight="1">
      <c r="A4" s="90"/>
      <c r="B4" s="93"/>
      <c r="C4" s="64"/>
      <c r="D4" s="11"/>
      <c r="E4" s="86"/>
      <c r="F4" s="11"/>
      <c r="G4" s="11"/>
    </row>
    <row r="5" spans="1:10" s="48" customFormat="1" ht="43.15" customHeight="1">
      <c r="A5" s="199" t="s">
        <v>2</v>
      </c>
      <c r="B5" s="200" t="s">
        <v>3</v>
      </c>
      <c r="C5" s="201" t="s">
        <v>4</v>
      </c>
      <c r="D5" s="202" t="s">
        <v>96</v>
      </c>
      <c r="E5" s="203" t="s">
        <v>106</v>
      </c>
      <c r="F5" s="204" t="s">
        <v>105</v>
      </c>
      <c r="G5" s="204"/>
    </row>
    <row r="6" spans="1:10" s="48" customFormat="1" ht="48.75" customHeight="1">
      <c r="A6" s="199"/>
      <c r="B6" s="200"/>
      <c r="C6" s="201"/>
      <c r="D6" s="202"/>
      <c r="E6" s="203"/>
      <c r="F6" s="49" t="s">
        <v>5</v>
      </c>
      <c r="G6" s="50" t="s">
        <v>6</v>
      </c>
    </row>
    <row r="7" spans="1:10" ht="21.75" customHeight="1">
      <c r="A7" s="205" t="s">
        <v>7</v>
      </c>
      <c r="B7" s="205"/>
      <c r="C7" s="205"/>
      <c r="D7" s="205"/>
      <c r="E7" s="205"/>
      <c r="F7" s="205"/>
      <c r="G7" s="205"/>
      <c r="H7" s="32"/>
      <c r="I7" s="14"/>
      <c r="J7" s="13">
        <f t="shared" ref="J7" si="0">I7*0.5/100</f>
        <v>0</v>
      </c>
    </row>
    <row r="8" spans="1:10" ht="22.5" customHeight="1">
      <c r="A8" s="183" t="s">
        <v>8</v>
      </c>
      <c r="B8" s="183"/>
      <c r="C8" s="183"/>
      <c r="D8" s="183"/>
      <c r="E8" s="183"/>
      <c r="F8" s="183"/>
      <c r="G8" s="183"/>
    </row>
    <row r="9" spans="1:10" ht="22.5" customHeight="1">
      <c r="A9" s="184" t="s">
        <v>69</v>
      </c>
      <c r="B9" s="185"/>
      <c r="C9" s="185"/>
      <c r="D9" s="185"/>
      <c r="E9" s="185"/>
      <c r="F9" s="185"/>
      <c r="G9" s="186"/>
    </row>
    <row r="10" spans="1:10" s="80" customFormat="1" ht="33.75" customHeight="1">
      <c r="A10" s="79">
        <f>'4th Tendr paper add - Sinhala'!A10</f>
        <v>1</v>
      </c>
      <c r="B10" s="94" t="str">
        <f>'4th Tendr paper add - Sinhala'!B10</f>
        <v>CPC/PRDA/MAIN/K/GAM/2021/22</v>
      </c>
      <c r="C10" s="60" t="s">
        <v>97</v>
      </c>
      <c r="D10" s="79" t="str">
        <f>'4th Tendr paper add - Sinhala'!D10</f>
        <v>C9 - C8</v>
      </c>
      <c r="E10" s="87">
        <f>'4th Tendr paper add - Sinhala'!E10</f>
        <v>0.87</v>
      </c>
      <c r="F10" s="75">
        <f>'4th Tendr paper add - Sinhala'!F10</f>
        <v>4500</v>
      </c>
      <c r="G10" s="75">
        <f>'4th Tendr paper add - Sinhala'!G10</f>
        <v>9000</v>
      </c>
    </row>
    <row r="11" spans="1:10" ht="22.5" customHeight="1">
      <c r="A11" s="183" t="s">
        <v>9</v>
      </c>
      <c r="B11" s="183"/>
      <c r="C11" s="183"/>
      <c r="D11" s="183"/>
      <c r="E11" s="183"/>
      <c r="F11" s="183"/>
      <c r="G11" s="183"/>
    </row>
    <row r="12" spans="1:10" ht="22.5" customHeight="1">
      <c r="A12" s="184" t="s">
        <v>70</v>
      </c>
      <c r="B12" s="185"/>
      <c r="C12" s="185"/>
      <c r="D12" s="185"/>
      <c r="E12" s="185"/>
      <c r="F12" s="185"/>
      <c r="G12" s="186"/>
    </row>
    <row r="13" spans="1:10" s="80" customFormat="1" ht="33.75" customHeight="1">
      <c r="A13" s="81">
        <f>'4th Tendr paper add - Sinhala'!A13</f>
        <v>2</v>
      </c>
      <c r="B13" s="95" t="str">
        <f>'4th Tendr paper add - Sinhala'!B13</f>
        <v>CPC/PRDA/MAIN/M/MAT/2021/15</v>
      </c>
      <c r="C13" s="60" t="s">
        <v>43</v>
      </c>
      <c r="D13" s="81" t="str">
        <f>'4th Tendr paper add - Sinhala'!D13</f>
        <v>C8 - C7</v>
      </c>
      <c r="E13" s="87">
        <f>'4th Tendr paper add - Sinhala'!E13</f>
        <v>3.28</v>
      </c>
      <c r="F13" s="75">
        <f>'4th Tendr paper add - Sinhala'!F13</f>
        <v>16500</v>
      </c>
      <c r="G13" s="75">
        <f>'4th Tendr paper add - Sinhala'!G13</f>
        <v>33000</v>
      </c>
    </row>
    <row r="14" spans="1:10" s="80" customFormat="1" ht="33.75" customHeight="1">
      <c r="A14" s="81">
        <f>'4th Tendr paper add - Sinhala'!A14</f>
        <v>3</v>
      </c>
      <c r="B14" s="95" t="str">
        <f>'4th Tendr paper add - Sinhala'!B14</f>
        <v>CPC/PRDA/MAIN/M/MAT/2021/16</v>
      </c>
      <c r="C14" s="9" t="s">
        <v>50</v>
      </c>
      <c r="D14" s="75" t="str">
        <f>'4th Tendr paper add - Sinhala'!D14</f>
        <v>C5 - C4</v>
      </c>
      <c r="E14" s="143">
        <f>'4th Tendr paper add - Sinhala'!E14</f>
        <v>26.63</v>
      </c>
      <c r="F14" s="143">
        <f>'4th Tendr paper add - Sinhala'!F14</f>
        <v>133500</v>
      </c>
      <c r="G14" s="143">
        <f>'4th Tendr paper add - Sinhala'!G14</f>
        <v>267000</v>
      </c>
    </row>
    <row r="15" spans="1:10" ht="22.5" customHeight="1">
      <c r="A15" s="183" t="s">
        <v>11</v>
      </c>
      <c r="B15" s="183"/>
      <c r="C15" s="183"/>
      <c r="D15" s="183"/>
      <c r="E15" s="183"/>
      <c r="F15" s="183"/>
      <c r="G15" s="183"/>
    </row>
    <row r="16" spans="1:10" ht="22.5" customHeight="1">
      <c r="A16" s="184" t="s">
        <v>71</v>
      </c>
      <c r="B16" s="185"/>
      <c r="C16" s="185"/>
      <c r="D16" s="185"/>
      <c r="E16" s="185"/>
      <c r="F16" s="185"/>
      <c r="G16" s="186"/>
    </row>
    <row r="17" spans="1:7" s="80" customFormat="1" ht="33.75" customHeight="1">
      <c r="A17" s="61">
        <f>'4th Tendr paper add - Sinhala'!A17</f>
        <v>4</v>
      </c>
      <c r="B17" s="96" t="str">
        <f>'4th Tendr paper add - Sinhala'!B17</f>
        <v>CPC/PRDA/MAIN/N/RIK/2021/13</v>
      </c>
      <c r="C17" s="62" t="s">
        <v>40</v>
      </c>
      <c r="D17" s="129" t="str">
        <f>'4th Tendr paper add - Sinhala'!D17</f>
        <v>C9 - C8</v>
      </c>
      <c r="E17" s="129">
        <f>'4th Tendr paper add - Sinhala'!E17</f>
        <v>0.81</v>
      </c>
      <c r="F17" s="129">
        <f>'4th Tendr paper add - Sinhala'!F17</f>
        <v>4500</v>
      </c>
      <c r="G17" s="129">
        <f>'4th Tendr paper add - Sinhala'!G17</f>
        <v>9000</v>
      </c>
    </row>
    <row r="18" spans="1:7" ht="22.5" customHeight="1">
      <c r="A18" s="184" t="s">
        <v>72</v>
      </c>
      <c r="B18" s="185"/>
      <c r="C18" s="185"/>
      <c r="D18" s="185"/>
      <c r="E18" s="185"/>
      <c r="F18" s="185"/>
      <c r="G18" s="186"/>
    </row>
    <row r="19" spans="1:7" s="80" customFormat="1" ht="33.75" customHeight="1">
      <c r="A19" s="196">
        <f>'4th Tendr paper add - Sinhala'!A19</f>
        <v>5</v>
      </c>
      <c r="B19" s="197" t="str">
        <f>'4th Tendr paper add - Sinhala'!B19</f>
        <v>CPC/PRDA/MAIN/N/RAG/2021/05</v>
      </c>
      <c r="C19" s="78" t="s">
        <v>47</v>
      </c>
      <c r="D19" s="194" t="str">
        <f>'4th Tendr paper add - Sinhala'!D19:D20</f>
        <v>C7 - C6</v>
      </c>
      <c r="E19" s="192">
        <f>'4th Tendr paper add - Sinhala'!E19:E20</f>
        <v>7.82</v>
      </c>
      <c r="F19" s="194">
        <f>'4th Tendr paper add - Sinhala'!F19:F20</f>
        <v>39500</v>
      </c>
      <c r="G19" s="194">
        <f>'4th Tendr paper add - Sinhala'!G19:G20</f>
        <v>79000</v>
      </c>
    </row>
    <row r="20" spans="1:7" s="80" customFormat="1" ht="33.75" customHeight="1">
      <c r="A20" s="195"/>
      <c r="B20" s="198"/>
      <c r="C20" s="60" t="s">
        <v>99</v>
      </c>
      <c r="D20" s="195"/>
      <c r="E20" s="193"/>
      <c r="F20" s="195"/>
      <c r="G20" s="195"/>
    </row>
    <row r="21" spans="1:7" ht="22.5" customHeight="1">
      <c r="A21" s="187" t="s">
        <v>20</v>
      </c>
      <c r="B21" s="187"/>
      <c r="C21" s="187"/>
      <c r="D21" s="187"/>
      <c r="E21" s="187"/>
      <c r="F21" s="187"/>
      <c r="G21" s="187"/>
    </row>
    <row r="22" spans="1:7" ht="22.5" customHeight="1">
      <c r="A22" s="191" t="s">
        <v>8</v>
      </c>
      <c r="B22" s="191"/>
      <c r="C22" s="191"/>
      <c r="D22" s="191"/>
      <c r="E22" s="191"/>
      <c r="F22" s="191"/>
      <c r="G22" s="191"/>
    </row>
    <row r="23" spans="1:7" ht="22.5" customHeight="1">
      <c r="A23" s="184" t="s">
        <v>73</v>
      </c>
      <c r="B23" s="185"/>
      <c r="C23" s="185"/>
      <c r="D23" s="185"/>
      <c r="E23" s="185"/>
      <c r="F23" s="185"/>
      <c r="G23" s="186"/>
    </row>
    <row r="24" spans="1:7" s="80" customFormat="1" ht="33.75" customHeight="1">
      <c r="A24" s="79">
        <f>'4th Tendr paper add - Sinhala'!A24</f>
        <v>6</v>
      </c>
      <c r="B24" s="94" t="str">
        <f>'4th Tendr paper add - Sinhala'!B24</f>
        <v>CPC/PRDA/MAIN/K/KAN/2021/17</v>
      </c>
      <c r="C24" s="59" t="s">
        <v>34</v>
      </c>
      <c r="D24" s="79" t="str">
        <f>'4th Tendr paper add - Sinhala'!D24</f>
        <v>C9 - C8</v>
      </c>
      <c r="E24" s="87">
        <f>'4th Tendr paper add - Sinhala'!E24</f>
        <v>0.06</v>
      </c>
      <c r="F24" s="75">
        <f>'4th Tendr paper add - Sinhala'!F24</f>
        <v>500</v>
      </c>
      <c r="G24" s="75">
        <f>'4th Tendr paper add - Sinhala'!G24</f>
        <v>1000</v>
      </c>
    </row>
    <row r="25" spans="1:7" ht="22.5" customHeight="1">
      <c r="A25" s="184" t="s">
        <v>74</v>
      </c>
      <c r="B25" s="185"/>
      <c r="C25" s="185"/>
      <c r="D25" s="185"/>
      <c r="E25" s="185"/>
      <c r="F25" s="185"/>
      <c r="G25" s="186"/>
    </row>
    <row r="26" spans="1:7" s="80" customFormat="1" ht="33.75" customHeight="1">
      <c r="A26" s="79">
        <f>'4th Tendr paper add - Sinhala'!A26</f>
        <v>7</v>
      </c>
      <c r="B26" s="94" t="str">
        <f>'4th Tendr paper add - Sinhala'!B26</f>
        <v>CPC/PRDA/MAIN/K/HAR/2021/27</v>
      </c>
      <c r="C26" s="60" t="s">
        <v>29</v>
      </c>
      <c r="D26" s="79" t="str">
        <f>'4th Tendr paper add - Sinhala'!D26</f>
        <v>C8 - C7</v>
      </c>
      <c r="E26" s="87">
        <f>'4th Tendr paper add - Sinhala'!E26</f>
        <v>2.9</v>
      </c>
      <c r="F26" s="75">
        <f>'4th Tendr paper add - Sinhala'!F26</f>
        <v>14500</v>
      </c>
      <c r="G26" s="75">
        <f>'4th Tendr paper add - Sinhala'!G26</f>
        <v>29000</v>
      </c>
    </row>
    <row r="27" spans="1:7" ht="22.5" customHeight="1">
      <c r="A27" s="184" t="s">
        <v>75</v>
      </c>
      <c r="B27" s="185"/>
      <c r="C27" s="185"/>
      <c r="D27" s="185"/>
      <c r="E27" s="185"/>
      <c r="F27" s="185"/>
      <c r="G27" s="186"/>
    </row>
    <row r="28" spans="1:7" s="80" customFormat="1" ht="33" customHeight="1">
      <c r="A28" s="82">
        <f>'4th Tendr paper add - Sinhala'!A28</f>
        <v>8</v>
      </c>
      <c r="B28" s="97" t="str">
        <f>'4th Tendr paper add - Sinhala'!B28</f>
        <v>CPC/PRDA/MAIN/K/KUN/2021/16</v>
      </c>
      <c r="C28" s="60" t="s">
        <v>39</v>
      </c>
      <c r="D28" s="82" t="str">
        <f>'4th Tendr paper add - Sinhala'!D28</f>
        <v>C8 - C7</v>
      </c>
      <c r="E28" s="88">
        <f>'4th Tendr paper add - Sinhala'!E28</f>
        <v>2.06</v>
      </c>
      <c r="F28" s="83">
        <f>'4th Tendr paper add - Sinhala'!F28</f>
        <v>10500</v>
      </c>
      <c r="G28" s="83">
        <f>'4th Tendr paper add - Sinhala'!G28</f>
        <v>21000</v>
      </c>
    </row>
    <row r="29" spans="1:7" ht="22.5" customHeight="1">
      <c r="A29" s="184" t="s">
        <v>23</v>
      </c>
      <c r="B29" s="185"/>
      <c r="C29" s="185"/>
      <c r="D29" s="185"/>
      <c r="E29" s="185"/>
      <c r="F29" s="185"/>
      <c r="G29" s="186"/>
    </row>
    <row r="30" spans="1:7" s="80" customFormat="1" ht="33" customHeight="1">
      <c r="A30" s="82">
        <f>'4th Tendr paper add - Sinhala'!A30</f>
        <v>9</v>
      </c>
      <c r="B30" s="97" t="str">
        <f>'4th Tendr paper add - Sinhala'!B30</f>
        <v>CPC/PRDA/MAIN/K/GAM/2021/24</v>
      </c>
      <c r="C30" s="60" t="s">
        <v>38</v>
      </c>
      <c r="D30" s="82" t="str">
        <f>'4th Tendr paper add - Sinhala'!D30</f>
        <v>C8 - C7</v>
      </c>
      <c r="E30" s="88">
        <f>'4th Tendr paper add - Sinhala'!E30</f>
        <v>2.56</v>
      </c>
      <c r="F30" s="83">
        <f>'4th Tendr paper add - Sinhala'!F30</f>
        <v>13000</v>
      </c>
      <c r="G30" s="83">
        <f>'4th Tendr paper add - Sinhala'!G30</f>
        <v>26000</v>
      </c>
    </row>
    <row r="31" spans="1:7" ht="22.5" customHeight="1">
      <c r="A31" s="183" t="s">
        <v>11</v>
      </c>
      <c r="B31" s="183"/>
      <c r="C31" s="183"/>
      <c r="D31" s="183"/>
      <c r="E31" s="183"/>
      <c r="F31" s="183"/>
      <c r="G31" s="183"/>
    </row>
    <row r="32" spans="1:7" ht="22.5" customHeight="1">
      <c r="A32" s="184" t="s">
        <v>77</v>
      </c>
      <c r="B32" s="185"/>
      <c r="C32" s="185"/>
      <c r="D32" s="185"/>
      <c r="E32" s="185"/>
      <c r="F32" s="185"/>
      <c r="G32" s="186"/>
    </row>
    <row r="33" spans="1:8" s="80" customFormat="1" ht="33" customHeight="1">
      <c r="A33" s="82">
        <f>'4th Tendr paper add - Sinhala'!A33</f>
        <v>10</v>
      </c>
      <c r="B33" s="97" t="str">
        <f>'4th Tendr paper add - Sinhala'!B33</f>
        <v>CPC/PRDA/MAIN/N/RAG/2021/11</v>
      </c>
      <c r="C33" s="60" t="s">
        <v>35</v>
      </c>
      <c r="D33" s="82" t="str">
        <f>'4th Tendr paper add - Sinhala'!D33</f>
        <v>C9 - C8</v>
      </c>
      <c r="E33" s="88">
        <f>'4th Tendr paper add - Sinhala'!E33</f>
        <v>0.38</v>
      </c>
      <c r="F33" s="83">
        <f>'4th Tendr paper add - Sinhala'!F33</f>
        <v>2500</v>
      </c>
      <c r="G33" s="83">
        <f>'4th Tendr paper add - Sinhala'!G33</f>
        <v>5000</v>
      </c>
    </row>
    <row r="34" spans="1:8" ht="22.5" customHeight="1">
      <c r="A34" s="184" t="s">
        <v>78</v>
      </c>
      <c r="B34" s="185"/>
      <c r="C34" s="185"/>
      <c r="D34" s="185"/>
      <c r="E34" s="185"/>
      <c r="F34" s="185"/>
      <c r="G34" s="186"/>
    </row>
    <row r="35" spans="1:8" s="80" customFormat="1" ht="33.75" customHeight="1">
      <c r="A35" s="61">
        <f>'4th Tendr paper add - Sinhala'!A35</f>
        <v>11</v>
      </c>
      <c r="B35" s="96" t="str">
        <f>'4th Tendr paper add - Sinhala'!B35</f>
        <v>CPC/PRDA/MAIN/N/DIM/2021/11</v>
      </c>
      <c r="C35" s="59" t="s">
        <v>93</v>
      </c>
      <c r="D35" s="61" t="str">
        <f>'4th Tendr paper add - Sinhala'!D35</f>
        <v>C9 - C8</v>
      </c>
      <c r="E35" s="67">
        <f>'4th Tendr paper add - Sinhala'!E35</f>
        <v>0.19</v>
      </c>
      <c r="F35" s="67">
        <f>'4th Tendr paper add - Sinhala'!F35</f>
        <v>1000</v>
      </c>
      <c r="G35" s="67">
        <f>'4th Tendr paper add - Sinhala'!G35</f>
        <v>2000</v>
      </c>
    </row>
    <row r="36" spans="1:8" ht="22.5" customHeight="1">
      <c r="A36" s="187" t="s">
        <v>36</v>
      </c>
      <c r="B36" s="187"/>
      <c r="C36" s="187"/>
      <c r="D36" s="187"/>
      <c r="E36" s="187"/>
      <c r="F36" s="187"/>
      <c r="G36" s="187"/>
    </row>
    <row r="37" spans="1:8" ht="22.5" customHeight="1">
      <c r="A37" s="191" t="s">
        <v>8</v>
      </c>
      <c r="B37" s="191"/>
      <c r="C37" s="191"/>
      <c r="D37" s="191"/>
      <c r="E37" s="191"/>
      <c r="F37" s="191"/>
      <c r="G37" s="191"/>
    </row>
    <row r="38" spans="1:8" ht="22.5" customHeight="1">
      <c r="A38" s="184" t="s">
        <v>73</v>
      </c>
      <c r="B38" s="185"/>
      <c r="C38" s="185"/>
      <c r="D38" s="185"/>
      <c r="E38" s="185"/>
      <c r="F38" s="185"/>
      <c r="G38" s="186"/>
    </row>
    <row r="39" spans="1:8" s="5" customFormat="1" ht="39.75" customHeight="1">
      <c r="A39" s="61">
        <f>'4th Tendr paper add - Sinhala'!A39</f>
        <v>12</v>
      </c>
      <c r="B39" s="96" t="str">
        <f>'4th Tendr paper add - Sinhala'!B39</f>
        <v>CPC/PRDA/MAIN/K/KAN/2021/18</v>
      </c>
      <c r="C39" s="59" t="s">
        <v>37</v>
      </c>
      <c r="D39" s="127" t="s">
        <v>100</v>
      </c>
      <c r="E39" s="144">
        <f>'4th Tendr paper add - Sinhala'!E39</f>
        <v>13.65</v>
      </c>
      <c r="F39" s="67">
        <f>'4th Tendr paper add - Sinhala'!F39</f>
        <v>68500</v>
      </c>
      <c r="G39" s="67">
        <f>'4th Tendr paper add - Sinhala'!G39</f>
        <v>137000</v>
      </c>
    </row>
    <row r="40" spans="1:8" ht="22.5" customHeight="1">
      <c r="A40" s="183" t="s">
        <v>9</v>
      </c>
      <c r="B40" s="183"/>
      <c r="C40" s="183"/>
      <c r="D40" s="183"/>
      <c r="E40" s="183"/>
      <c r="F40" s="183"/>
      <c r="G40" s="183"/>
    </row>
    <row r="41" spans="1:8" ht="22.5" customHeight="1">
      <c r="A41" s="184" t="s">
        <v>76</v>
      </c>
      <c r="B41" s="185"/>
      <c r="C41" s="185"/>
      <c r="D41" s="185"/>
      <c r="E41" s="185"/>
      <c r="F41" s="185"/>
      <c r="G41" s="186"/>
      <c r="H41" t="s">
        <v>107</v>
      </c>
    </row>
    <row r="42" spans="1:8" s="80" customFormat="1" ht="39.75" customHeight="1">
      <c r="A42" s="81">
        <f>'4th Tendr paper add - Sinhala'!A42</f>
        <v>13</v>
      </c>
      <c r="B42" s="95" t="str">
        <f>'4th Tendr paper add - Sinhala'!B42</f>
        <v>CPC/PRDA/MAIN/M/NAU/2021/12</v>
      </c>
      <c r="C42" s="59" t="s">
        <v>92</v>
      </c>
      <c r="D42" s="127" t="s">
        <v>100</v>
      </c>
      <c r="E42" s="75">
        <f>'4th Tendr paper add - Sinhala'!E42</f>
        <v>13.9</v>
      </c>
      <c r="F42" s="75">
        <f>'4th Tendr paper add - Sinhala'!F42</f>
        <v>69500</v>
      </c>
      <c r="G42" s="75">
        <f>'4th Tendr paper add - Sinhala'!G42</f>
        <v>139000</v>
      </c>
    </row>
    <row r="43" spans="1:8" ht="22.5" customHeight="1">
      <c r="A43" s="183" t="s">
        <v>11</v>
      </c>
      <c r="B43" s="183"/>
      <c r="C43" s="183"/>
      <c r="D43" s="183"/>
      <c r="E43" s="183"/>
      <c r="F43" s="183"/>
      <c r="G43" s="183"/>
    </row>
    <row r="44" spans="1:8" ht="22.5" customHeight="1">
      <c r="A44" s="184" t="s">
        <v>78</v>
      </c>
      <c r="B44" s="185"/>
      <c r="C44" s="185"/>
      <c r="D44" s="185"/>
      <c r="E44" s="185"/>
      <c r="F44" s="185"/>
      <c r="G44" s="186"/>
    </row>
    <row r="45" spans="1:8" s="80" customFormat="1" ht="39.75" customHeight="1">
      <c r="A45" s="61">
        <f>'4th Tendr paper add - Sinhala'!A45</f>
        <v>14</v>
      </c>
      <c r="B45" s="96" t="str">
        <f>'4th Tendr paper add - Sinhala'!B45</f>
        <v>CPC/PRDA/MAIN/N/DIM/2021/12</v>
      </c>
      <c r="C45" s="59" t="s">
        <v>52</v>
      </c>
      <c r="D45" s="127" t="s">
        <v>100</v>
      </c>
      <c r="E45" s="67">
        <f>'4th Tendr paper add - Sinhala'!E45</f>
        <v>15.47</v>
      </c>
      <c r="F45" s="67">
        <f>'4th Tendr paper add - Sinhala'!F45</f>
        <v>77500</v>
      </c>
      <c r="G45" s="67">
        <f>'4th Tendr paper add - Sinhala'!G45</f>
        <v>155000</v>
      </c>
    </row>
    <row r="46" spans="1:8" s="80" customFormat="1" ht="23.25" customHeight="1">
      <c r="A46" s="188"/>
      <c r="B46" s="189"/>
      <c r="C46" s="189"/>
      <c r="D46" s="189"/>
      <c r="E46" s="189"/>
      <c r="F46" s="189"/>
      <c r="G46" s="190"/>
    </row>
    <row r="47" spans="1:8" ht="26.25" customHeight="1">
      <c r="A47" s="187" t="s">
        <v>66</v>
      </c>
      <c r="B47" s="187"/>
      <c r="C47" s="187"/>
      <c r="D47" s="187"/>
      <c r="E47" s="187"/>
      <c r="F47" s="187"/>
      <c r="G47" s="187"/>
    </row>
    <row r="48" spans="1:8" ht="22.5" customHeight="1">
      <c r="A48" s="184" t="s">
        <v>22</v>
      </c>
      <c r="B48" s="185"/>
      <c r="C48" s="185"/>
      <c r="D48" s="185"/>
      <c r="E48" s="185"/>
      <c r="F48" s="185"/>
      <c r="G48" s="186"/>
    </row>
    <row r="49" spans="1:7" s="80" customFormat="1" ht="33" customHeight="1">
      <c r="A49" s="82">
        <f>'4th Tendr paper add - Sinhala'!A49</f>
        <v>15</v>
      </c>
      <c r="B49" s="97" t="str">
        <f>'4th Tendr paper add - Sinhala'!B49</f>
        <v>CPC/PRDA/MAIN/K/ME/2021/01</v>
      </c>
      <c r="C49" s="59" t="s">
        <v>48</v>
      </c>
      <c r="D49" s="127" t="s">
        <v>101</v>
      </c>
      <c r="E49" s="88">
        <f>'4th Tendr paper add - Sinhala'!E49</f>
        <v>2.2200000000000002</v>
      </c>
      <c r="F49" s="83">
        <f>'4th Tendr paper add - Sinhala'!F49</f>
        <v>11500</v>
      </c>
      <c r="G49" s="83">
        <f>'4th Tendr paper add - Sinhala'!G49</f>
        <v>23000</v>
      </c>
    </row>
    <row r="50" spans="1:7" s="80" customFormat="1" ht="23.25" customHeight="1">
      <c r="A50" s="177"/>
      <c r="B50" s="178"/>
      <c r="C50" s="178"/>
      <c r="D50" s="178"/>
      <c r="E50" s="178"/>
      <c r="F50" s="178"/>
      <c r="G50" s="179"/>
    </row>
    <row r="51" spans="1:7" ht="26.25" customHeight="1">
      <c r="A51" s="187" t="s">
        <v>51</v>
      </c>
      <c r="B51" s="187"/>
      <c r="C51" s="187"/>
      <c r="D51" s="187"/>
      <c r="E51" s="187"/>
      <c r="F51" s="187"/>
      <c r="G51" s="187"/>
    </row>
    <row r="52" spans="1:7" s="3" customFormat="1" ht="33.75" customHeight="1">
      <c r="A52" s="136">
        <f>'4th Tendr paper add - Sinhala'!A52</f>
        <v>16</v>
      </c>
      <c r="B52" s="95" t="str">
        <f>'4th Tendr paper add - Sinhala'!B52</f>
        <v>CPC/PRDA/MAIN/TAR/2021/02</v>
      </c>
      <c r="C52" s="137" t="s">
        <v>102</v>
      </c>
      <c r="D52" s="138" t="s">
        <v>94</v>
      </c>
      <c r="E52" s="75">
        <f>'4th Tendr paper add - Sinhala'!E52</f>
        <v>4.57</v>
      </c>
      <c r="F52" s="75">
        <f>'4th Tendr paper add - Sinhala'!F52</f>
        <v>23000</v>
      </c>
      <c r="G52" s="75">
        <f>'4th Tendr paper add - Sinhala'!G52</f>
        <v>46000</v>
      </c>
    </row>
    <row r="53" spans="1:7" ht="26.25" customHeight="1">
      <c r="A53" s="187" t="s">
        <v>19</v>
      </c>
      <c r="B53" s="187"/>
      <c r="C53" s="187"/>
      <c r="D53" s="187"/>
      <c r="E53" s="187"/>
      <c r="F53" s="187"/>
      <c r="G53" s="187"/>
    </row>
    <row r="54" spans="1:7" ht="26.25" customHeight="1">
      <c r="A54" s="191" t="s">
        <v>8</v>
      </c>
      <c r="B54" s="191"/>
      <c r="C54" s="191"/>
      <c r="D54" s="191"/>
      <c r="E54" s="191"/>
      <c r="F54" s="191"/>
      <c r="G54" s="191"/>
    </row>
    <row r="55" spans="1:7" ht="26.25" customHeight="1">
      <c r="A55" s="184" t="s">
        <v>73</v>
      </c>
      <c r="B55" s="185"/>
      <c r="C55" s="185"/>
      <c r="D55" s="185"/>
      <c r="E55" s="185"/>
      <c r="F55" s="185"/>
      <c r="G55" s="186"/>
    </row>
    <row r="56" spans="1:7" s="80" customFormat="1" ht="32.25" customHeight="1">
      <c r="A56" s="81">
        <f>'4th Tendr paper add - Sinhala'!A56</f>
        <v>17</v>
      </c>
      <c r="B56" s="95" t="str">
        <f>'4th Tendr paper add - Sinhala'!B56</f>
        <v>CPC/PRDA/SP.MAIN/K/KAN/06</v>
      </c>
      <c r="C56" s="84" t="s">
        <v>30</v>
      </c>
      <c r="D56" s="81" t="str">
        <f>'4th Tendr paper add - Sinhala'!D56</f>
        <v>C8 - C7</v>
      </c>
      <c r="E56" s="87">
        <f>'4th Tendr paper add - Sinhala'!E56</f>
        <v>2.34</v>
      </c>
      <c r="F56" s="75">
        <f>'4th Tendr paper add - Sinhala'!F56</f>
        <v>12000</v>
      </c>
      <c r="G56" s="75">
        <f>'4th Tendr paper add - Sinhala'!G56</f>
        <v>24000</v>
      </c>
    </row>
    <row r="57" spans="1:7" ht="26.25" customHeight="1">
      <c r="A57" s="184" t="s">
        <v>25</v>
      </c>
      <c r="B57" s="185"/>
      <c r="C57" s="185"/>
      <c r="D57" s="185"/>
      <c r="E57" s="185"/>
      <c r="F57" s="185"/>
      <c r="G57" s="186"/>
    </row>
    <row r="58" spans="1:7" s="80" customFormat="1" ht="30">
      <c r="A58" s="81">
        <f>'4th Tendr paper add - Sinhala'!A58</f>
        <v>18</v>
      </c>
      <c r="B58" s="95" t="str">
        <f>'4th Tendr paper add - Sinhala'!B58</f>
        <v>CPC/PRDA/SP.MAIN/K/HAR/07</v>
      </c>
      <c r="C58" s="84" t="s">
        <v>32</v>
      </c>
      <c r="D58" s="81" t="str">
        <f>'4th Tendr paper add - Sinhala'!D58</f>
        <v>C8 - C7</v>
      </c>
      <c r="E58" s="87">
        <f>'4th Tendr paper add - Sinhala'!E58</f>
        <v>2.56</v>
      </c>
      <c r="F58" s="75">
        <f>'4th Tendr paper add - Sinhala'!F58</f>
        <v>13000</v>
      </c>
      <c r="G58" s="75">
        <f>'4th Tendr paper add - Sinhala'!G58</f>
        <v>26000</v>
      </c>
    </row>
    <row r="59" spans="1:7" ht="22.5" customHeight="1">
      <c r="A59" s="184" t="s">
        <v>75</v>
      </c>
      <c r="B59" s="185"/>
      <c r="C59" s="185"/>
      <c r="D59" s="185"/>
      <c r="E59" s="185"/>
      <c r="F59" s="185"/>
      <c r="G59" s="186"/>
    </row>
    <row r="60" spans="1:7" s="80" customFormat="1" ht="33" customHeight="1">
      <c r="A60" s="82">
        <f>'4th Tendr paper add - Sinhala'!A60</f>
        <v>19</v>
      </c>
      <c r="B60" s="97" t="str">
        <f>'4th Tendr paper add - Sinhala'!B60</f>
        <v>CPC/PRDA/SP.MAIN/K/KUN/04</v>
      </c>
      <c r="C60" s="84" t="s">
        <v>104</v>
      </c>
      <c r="D60" s="82" t="str">
        <f>'4th Tendr paper add - Sinhala'!D60</f>
        <v>C9 - C8</v>
      </c>
      <c r="E60" s="88">
        <f>'4th Tendr paper add - Sinhala'!E60</f>
        <v>0.7</v>
      </c>
      <c r="F60" s="83">
        <f>'4th Tendr paper add - Sinhala'!F60</f>
        <v>4000</v>
      </c>
      <c r="G60" s="83">
        <f>'4th Tendr paper add - Sinhala'!G60</f>
        <v>8000</v>
      </c>
    </row>
    <row r="61" spans="1:7" ht="25.5" customHeight="1">
      <c r="A61" s="184" t="s">
        <v>79</v>
      </c>
      <c r="B61" s="185"/>
      <c r="C61" s="185"/>
      <c r="D61" s="185"/>
      <c r="E61" s="185"/>
      <c r="F61" s="185"/>
      <c r="G61" s="186"/>
    </row>
    <row r="62" spans="1:7" s="80" customFormat="1" ht="39.75" customHeight="1">
      <c r="A62" s="81">
        <f>'4th Tendr paper add - Sinhala'!A62</f>
        <v>20</v>
      </c>
      <c r="B62" s="95" t="str">
        <f>'4th Tendr paper add - Sinhala'!B62</f>
        <v>CPC/PRDA/SP.MAIN/K/GAM/01</v>
      </c>
      <c r="C62" s="84" t="s">
        <v>31</v>
      </c>
      <c r="D62" s="81" t="str">
        <f>'4th Tendr paper add - Sinhala'!D62</f>
        <v>C9 - C8</v>
      </c>
      <c r="E62" s="87">
        <f>'4th Tendr paper add - Sinhala'!E62</f>
        <v>0.93</v>
      </c>
      <c r="F62" s="75">
        <f>'4th Tendr paper add - Sinhala'!F62</f>
        <v>5000</v>
      </c>
      <c r="G62" s="75">
        <f>'4th Tendr paper add - Sinhala'!G62</f>
        <v>10000</v>
      </c>
    </row>
    <row r="63" spans="1:7" s="80" customFormat="1" ht="39.75" customHeight="1">
      <c r="A63" s="180"/>
      <c r="B63" s="181"/>
      <c r="C63" s="181"/>
      <c r="D63" s="181"/>
      <c r="E63" s="181"/>
      <c r="F63" s="181"/>
      <c r="G63" s="182"/>
    </row>
    <row r="64" spans="1:7" ht="26.25" customHeight="1">
      <c r="A64" s="187" t="s">
        <v>26</v>
      </c>
      <c r="B64" s="187"/>
      <c r="C64" s="187"/>
      <c r="D64" s="187"/>
      <c r="E64" s="187"/>
      <c r="F64" s="187"/>
      <c r="G64" s="187"/>
    </row>
    <row r="65" spans="1:8" ht="25.5" customHeight="1">
      <c r="A65" s="184" t="s">
        <v>79</v>
      </c>
      <c r="B65" s="185"/>
      <c r="C65" s="185"/>
      <c r="D65" s="185"/>
      <c r="E65" s="185"/>
      <c r="F65" s="185"/>
      <c r="G65" s="186"/>
    </row>
    <row r="66" spans="1:8" s="80" customFormat="1" ht="39.75" customHeight="1">
      <c r="A66" s="76">
        <f>'4th Tendr paper add - Sinhala'!A67</f>
        <v>21</v>
      </c>
      <c r="B66" s="98" t="str">
        <f>'4th Tendr paper add - Sinhala'!B67</f>
        <v>CPC/PRDA/COM.BUILD/K/GAM/03</v>
      </c>
      <c r="C66" s="77" t="s">
        <v>46</v>
      </c>
      <c r="D66" s="75" t="str">
        <f>'4th Tendr paper add - Sinhala'!D67</f>
        <v>C6 - C5</v>
      </c>
      <c r="E66" s="87">
        <f>'4th Tendr paper add - Sinhala'!E67</f>
        <v>21.1</v>
      </c>
      <c r="F66" s="75">
        <f>'4th Tendr paper add - Sinhala'!F67</f>
        <v>105500</v>
      </c>
      <c r="G66" s="75">
        <f>'4th Tendr paper add - Sinhala'!G67</f>
        <v>211000</v>
      </c>
    </row>
    <row r="67" spans="1:8" s="102" customFormat="1" ht="22.5" customHeight="1">
      <c r="A67" s="207" t="s">
        <v>77</v>
      </c>
      <c r="B67" s="207"/>
      <c r="C67" s="207"/>
      <c r="D67" s="207"/>
      <c r="E67" s="207"/>
      <c r="F67" s="207"/>
      <c r="G67" s="207"/>
    </row>
    <row r="68" spans="1:8" ht="35.25" customHeight="1">
      <c r="A68" s="119">
        <f>'4th Tendr paper add - Sinhala'!A69</f>
        <v>22</v>
      </c>
      <c r="B68" s="100" t="str">
        <f>'4th Tendr paper add - Sinhala'!B69</f>
        <v>CPC/PRDA/PTSA/N/RAG/01</v>
      </c>
      <c r="C68" s="103" t="s">
        <v>64</v>
      </c>
      <c r="D68" s="119" t="str">
        <f>'4th Tendr paper add - Sinhala'!D69</f>
        <v>C7 - C6</v>
      </c>
      <c r="E68" s="145">
        <f>'4th Tendr paper add - Sinhala'!E69</f>
        <v>7.83</v>
      </c>
      <c r="F68" s="145">
        <f>'4th Tendr paper add - Sinhala'!F69</f>
        <v>39500</v>
      </c>
      <c r="G68" s="145">
        <f>'4th Tendr paper add - Sinhala'!G69</f>
        <v>79000</v>
      </c>
      <c r="H68" s="104"/>
    </row>
    <row r="69" spans="1:8" ht="33" customHeight="1">
      <c r="A69" s="73"/>
      <c r="B69" s="92"/>
      <c r="C69" s="70"/>
      <c r="F69" s="206"/>
      <c r="G69" s="206"/>
    </row>
    <row r="70" spans="1:8">
      <c r="A70" s="73"/>
      <c r="C70" s="70"/>
      <c r="F70" s="206"/>
      <c r="G70" s="206"/>
    </row>
  </sheetData>
  <mergeCells count="56">
    <mergeCell ref="F70:G70"/>
    <mergeCell ref="A53:G53"/>
    <mergeCell ref="F69:G69"/>
    <mergeCell ref="A64:G64"/>
    <mergeCell ref="A54:G54"/>
    <mergeCell ref="A67:G67"/>
    <mergeCell ref="A55:G55"/>
    <mergeCell ref="A57:G57"/>
    <mergeCell ref="A61:G61"/>
    <mergeCell ref="A65:G65"/>
    <mergeCell ref="D19:D20"/>
    <mergeCell ref="F1:G1"/>
    <mergeCell ref="A2:G2"/>
    <mergeCell ref="A3:G3"/>
    <mergeCell ref="A5:A6"/>
    <mergeCell ref="B5:B6"/>
    <mergeCell ref="C5:C6"/>
    <mergeCell ref="D5:D6"/>
    <mergeCell ref="E5:E6"/>
    <mergeCell ref="F5:G5"/>
    <mergeCell ref="A18:G18"/>
    <mergeCell ref="A7:G7"/>
    <mergeCell ref="A16:G16"/>
    <mergeCell ref="A27:G27"/>
    <mergeCell ref="A29:G29"/>
    <mergeCell ref="E19:E20"/>
    <mergeCell ref="A25:G25"/>
    <mergeCell ref="A8:G8"/>
    <mergeCell ref="A21:G21"/>
    <mergeCell ref="A22:G22"/>
    <mergeCell ref="A15:G15"/>
    <mergeCell ref="A23:G23"/>
    <mergeCell ref="A11:G11"/>
    <mergeCell ref="A9:G9"/>
    <mergeCell ref="A12:G12"/>
    <mergeCell ref="F19:F20"/>
    <mergeCell ref="G19:G20"/>
    <mergeCell ref="A19:A20"/>
    <mergeCell ref="B19:B20"/>
    <mergeCell ref="A34:G34"/>
    <mergeCell ref="A31:G31"/>
    <mergeCell ref="A40:G40"/>
    <mergeCell ref="A41:G41"/>
    <mergeCell ref="A36:G36"/>
    <mergeCell ref="A37:G37"/>
    <mergeCell ref="A32:G32"/>
    <mergeCell ref="A38:G38"/>
    <mergeCell ref="A50:G50"/>
    <mergeCell ref="A63:G63"/>
    <mergeCell ref="A43:G43"/>
    <mergeCell ref="A44:G44"/>
    <mergeCell ref="A47:G47"/>
    <mergeCell ref="A46:G46"/>
    <mergeCell ref="A51:G51"/>
    <mergeCell ref="A48:G48"/>
    <mergeCell ref="A59:G59"/>
  </mergeCells>
  <pageMargins left="0.37" right="0.17" top="0.55000000000000004" bottom="0.48" header="0.3" footer="0.3"/>
  <pageSetup paperSize="9" scale="82" orientation="landscape" r:id="rId1"/>
  <rowBreaks count="3" manualBreakCount="3">
    <brk id="20" max="7" man="1"/>
    <brk id="35" max="7" man="1"/>
    <brk id="5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view="pageBreakPreview" topLeftCell="A6" zoomScaleNormal="100" zoomScaleSheetLayoutView="100" workbookViewId="0">
      <selection activeCell="E18" sqref="E18"/>
    </sheetView>
  </sheetViews>
  <sheetFormatPr defaultRowHeight="15"/>
  <cols>
    <col min="2" max="2" width="9.140625" style="74"/>
    <col min="3" max="3" width="42.42578125" customWidth="1"/>
    <col min="4" max="4" width="10.5703125" bestFit="1" customWidth="1"/>
    <col min="5" max="5" width="13.85546875" customWidth="1"/>
  </cols>
  <sheetData>
    <row r="1" spans="1:5" ht="15.75" thickBot="1"/>
    <row r="2" spans="1:5" ht="25.5" customHeight="1" thickBot="1">
      <c r="A2" s="108"/>
      <c r="B2" s="212" t="s">
        <v>63</v>
      </c>
      <c r="C2" s="213"/>
      <c r="D2" s="213"/>
      <c r="E2" s="214"/>
    </row>
    <row r="3" spans="1:5" ht="25.5" customHeight="1">
      <c r="A3" s="108"/>
      <c r="B3" s="111" t="s">
        <v>2</v>
      </c>
      <c r="C3" s="109" t="s">
        <v>80</v>
      </c>
      <c r="D3" s="112" t="s">
        <v>81</v>
      </c>
      <c r="E3" s="112" t="s">
        <v>82</v>
      </c>
    </row>
    <row r="4" spans="1:5" s="2" customFormat="1" ht="27" customHeight="1">
      <c r="A4" s="105"/>
      <c r="B4" s="184" t="s">
        <v>24</v>
      </c>
      <c r="C4" s="185"/>
      <c r="D4" s="185"/>
      <c r="E4" s="186"/>
    </row>
    <row r="5" spans="1:5" s="2" customFormat="1" ht="39" customHeight="1">
      <c r="A5" s="106"/>
      <c r="B5" s="110">
        <v>1</v>
      </c>
      <c r="C5" s="59" t="s">
        <v>83</v>
      </c>
      <c r="D5" s="23">
        <v>1</v>
      </c>
      <c r="E5" s="23">
        <v>38</v>
      </c>
    </row>
    <row r="6" spans="1:5" s="2" customFormat="1" ht="27" customHeight="1">
      <c r="A6" s="105"/>
      <c r="B6" s="184" t="s">
        <v>67</v>
      </c>
      <c r="C6" s="185"/>
      <c r="D6" s="185"/>
      <c r="E6" s="186"/>
    </row>
    <row r="7" spans="1:5" s="2" customFormat="1" ht="39" customHeight="1">
      <c r="A7" s="106"/>
      <c r="B7" s="110">
        <v>2</v>
      </c>
      <c r="C7" s="59" t="s">
        <v>84</v>
      </c>
      <c r="D7" s="23"/>
      <c r="E7" s="23">
        <v>26</v>
      </c>
    </row>
    <row r="8" spans="1:5" s="2" customFormat="1" ht="27" customHeight="1">
      <c r="A8" s="105"/>
      <c r="B8" s="184" t="s">
        <v>68</v>
      </c>
      <c r="C8" s="185"/>
      <c r="D8" s="185"/>
      <c r="E8" s="186"/>
    </row>
    <row r="9" spans="1:5" s="2" customFormat="1" ht="39" customHeight="1">
      <c r="B9" s="110">
        <v>3</v>
      </c>
      <c r="C9" s="59" t="s">
        <v>85</v>
      </c>
      <c r="D9" s="23">
        <v>1</v>
      </c>
      <c r="E9" s="23">
        <v>36</v>
      </c>
    </row>
    <row r="10" spans="1:5" s="2" customFormat="1" ht="27" customHeight="1">
      <c r="B10" s="215" t="s">
        <v>28</v>
      </c>
      <c r="C10" s="215"/>
      <c r="D10" s="23">
        <f>SUM(D5:D9)</f>
        <v>2</v>
      </c>
      <c r="E10" s="23">
        <f>SUM(E5:E9)</f>
        <v>100</v>
      </c>
    </row>
    <row r="11" spans="1:5" s="2" customFormat="1" ht="27" customHeight="1" thickBot="1">
      <c r="B11" s="107"/>
    </row>
    <row r="12" spans="1:5" s="2" customFormat="1" ht="27" customHeight="1" thickBot="1">
      <c r="B12" s="208" t="s">
        <v>86</v>
      </c>
      <c r="C12" s="209"/>
      <c r="D12" s="113">
        <f>D10*18367</f>
        <v>36734</v>
      </c>
      <c r="E12" s="114">
        <f>E10*18367</f>
        <v>1836700</v>
      </c>
    </row>
    <row r="13" spans="1:5" ht="15.75" thickBot="1"/>
    <row r="14" spans="1:5" ht="21" customHeight="1" thickBot="1">
      <c r="D14" s="210">
        <f>D12+E12</f>
        <v>1873434</v>
      </c>
      <c r="E14" s="211"/>
    </row>
    <row r="16" spans="1:5">
      <c r="E16" s="128">
        <f>tar!D15</f>
        <v>2112205</v>
      </c>
    </row>
    <row r="17" spans="5:5">
      <c r="E17" s="128">
        <f>D14+E16</f>
        <v>3985639</v>
      </c>
    </row>
  </sheetData>
  <mergeCells count="7">
    <mergeCell ref="B12:C12"/>
    <mergeCell ref="D14:E14"/>
    <mergeCell ref="B2:E2"/>
    <mergeCell ref="B10:C10"/>
    <mergeCell ref="B4:E4"/>
    <mergeCell ref="B6:E6"/>
    <mergeCell ref="B8:E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view="pageBreakPreview" topLeftCell="A4" zoomScaleNormal="100" zoomScaleSheetLayoutView="100" workbookViewId="0">
      <selection activeCell="E18" sqref="E18"/>
    </sheetView>
  </sheetViews>
  <sheetFormatPr defaultRowHeight="15"/>
  <cols>
    <col min="2" max="2" width="9.140625" style="74" customWidth="1"/>
    <col min="3" max="3" width="42.42578125" style="121" customWidth="1"/>
    <col min="4" max="4" width="18.85546875" customWidth="1"/>
  </cols>
  <sheetData>
    <row r="1" spans="1:4" ht="15.75" thickBot="1"/>
    <row r="2" spans="1:4" ht="25.5" customHeight="1" thickBot="1">
      <c r="A2" s="108"/>
      <c r="B2" s="212" t="s">
        <v>87</v>
      </c>
      <c r="C2" s="213"/>
      <c r="D2" s="213"/>
    </row>
    <row r="3" spans="1:4" ht="25.5" customHeight="1">
      <c r="A3" s="108"/>
      <c r="B3" s="111" t="s">
        <v>2</v>
      </c>
      <c r="C3" s="122" t="s">
        <v>80</v>
      </c>
      <c r="D3" s="112" t="s">
        <v>90</v>
      </c>
    </row>
    <row r="4" spans="1:4" s="2" customFormat="1" ht="24.75" customHeight="1">
      <c r="A4" s="105"/>
      <c r="B4" s="124">
        <v>1</v>
      </c>
      <c r="C4" s="125" t="s">
        <v>24</v>
      </c>
      <c r="D4" s="126"/>
    </row>
    <row r="5" spans="1:4" s="2" customFormat="1" ht="24.75" customHeight="1">
      <c r="A5" s="106"/>
      <c r="B5" s="124">
        <v>2</v>
      </c>
      <c r="C5" s="125" t="s">
        <v>25</v>
      </c>
      <c r="D5" s="120"/>
    </row>
    <row r="6" spans="1:4" s="2" customFormat="1" ht="24.75" customHeight="1">
      <c r="A6" s="106"/>
      <c r="B6" s="124">
        <v>3</v>
      </c>
      <c r="C6" s="125" t="s">
        <v>75</v>
      </c>
      <c r="D6" s="120">
        <v>79</v>
      </c>
    </row>
    <row r="7" spans="1:4" s="2" customFormat="1" ht="24.75" customHeight="1">
      <c r="A7" s="106"/>
      <c r="B7" s="124">
        <v>4</v>
      </c>
      <c r="C7" s="125" t="s">
        <v>91</v>
      </c>
      <c r="D7" s="120"/>
    </row>
    <row r="8" spans="1:4" s="2" customFormat="1" ht="24.75" customHeight="1">
      <c r="A8" s="105"/>
      <c r="B8" s="124">
        <v>5</v>
      </c>
      <c r="C8" s="125" t="s">
        <v>70</v>
      </c>
      <c r="D8" s="126"/>
    </row>
    <row r="9" spans="1:4" s="2" customFormat="1" ht="24.75" customHeight="1">
      <c r="A9" s="106"/>
      <c r="B9" s="124">
        <v>6</v>
      </c>
      <c r="C9" s="125" t="s">
        <v>67</v>
      </c>
      <c r="D9" s="126"/>
    </row>
    <row r="10" spans="1:4" s="2" customFormat="1" ht="24.75" customHeight="1">
      <c r="A10" s="105"/>
      <c r="B10" s="124">
        <v>7</v>
      </c>
      <c r="C10" s="125" t="s">
        <v>88</v>
      </c>
      <c r="D10" s="126"/>
    </row>
    <row r="11" spans="1:4" s="2" customFormat="1" ht="24.75" customHeight="1">
      <c r="A11" s="106"/>
      <c r="B11" s="124">
        <v>8</v>
      </c>
      <c r="C11" s="125" t="s">
        <v>89</v>
      </c>
      <c r="D11" s="126">
        <v>36</v>
      </c>
    </row>
    <row r="12" spans="1:4" s="2" customFormat="1" ht="24.75" customHeight="1">
      <c r="A12" s="105"/>
      <c r="B12" s="124">
        <v>9</v>
      </c>
      <c r="C12" s="125" t="s">
        <v>68</v>
      </c>
      <c r="D12" s="126"/>
    </row>
    <row r="13" spans="1:4" s="2" customFormat="1" ht="27" customHeight="1">
      <c r="B13" s="216" t="s">
        <v>28</v>
      </c>
      <c r="C13" s="216"/>
      <c r="D13" s="23">
        <f>SUM(D5:D12)</f>
        <v>115</v>
      </c>
    </row>
    <row r="14" spans="1:4" s="2" customFormat="1" ht="27" customHeight="1" thickBot="1">
      <c r="B14" s="107"/>
      <c r="C14" s="123"/>
    </row>
    <row r="15" spans="1:4" s="2" customFormat="1" ht="27" customHeight="1" thickBot="1">
      <c r="B15" s="208" t="s">
        <v>86</v>
      </c>
      <c r="C15" s="209"/>
      <c r="D15" s="113">
        <f>D13*18367</f>
        <v>2112205</v>
      </c>
    </row>
    <row r="16" spans="1:4" ht="15.75" thickBot="1"/>
    <row r="17" spans="4:4" ht="21" customHeight="1" thickBot="1">
      <c r="D17" s="115" t="e">
        <f>D15+#REF!</f>
        <v>#REF!</v>
      </c>
    </row>
  </sheetData>
  <mergeCells count="3">
    <mergeCell ref="B2:D2"/>
    <mergeCell ref="B13:C13"/>
    <mergeCell ref="B15:C1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4th Tendr paper add - Sinhala</vt:lpstr>
      <vt:lpstr>4th  Tend Paper add - English</vt:lpstr>
      <vt:lpstr>CSS CRS</vt:lpstr>
      <vt:lpstr>tar</vt:lpstr>
      <vt:lpstr>'4th  Tend Paper add - English'!Print_Area</vt:lpstr>
      <vt:lpstr>'4th Tendr paper add - Sinhala'!Print_Area</vt:lpstr>
      <vt:lpstr>'CSS CRS'!Print_Area</vt:lpstr>
      <vt:lpstr>tar!Print_Area</vt:lpstr>
      <vt:lpstr>'4th  Tend Paper add - English'!Print_Titles</vt:lpstr>
      <vt:lpstr>'4th Tendr paper add - Sinhala'!Print_Titles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2021-09-28T08:34:30Z</cp:lastPrinted>
  <dcterms:created xsi:type="dcterms:W3CDTF">2016-04-04T06:20:15Z</dcterms:created>
  <dcterms:modified xsi:type="dcterms:W3CDTF">2021-09-28T09:12:57Z</dcterms:modified>
</cp:coreProperties>
</file>